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a.rinaldi\Downloads\"/>
    </mc:Choice>
  </mc:AlternateContent>
  <xr:revisionPtr revIDLastSave="0" documentId="13_ncr:1_{AB9C7492-191A-402B-BD62-9ACFECC3E73C}" xr6:coauthVersionLast="47" xr6:coauthVersionMax="47" xr10:uidLastSave="{00000000-0000-0000-0000-000000000000}"/>
  <bookViews>
    <workbookView xWindow="-120" yWindow="-120" windowWidth="24240" windowHeight="13020" activeTab="9" xr2:uid="{00000000-000D-0000-FFFF-FFFF00000000}"/>
  </bookViews>
  <sheets>
    <sheet name="SN1" sheetId="34" r:id="rId1"/>
    <sheet name="SN2" sheetId="35" r:id="rId2"/>
    <sheet name="SN3" sheetId="36" r:id="rId3"/>
    <sheet name="SN4" sheetId="25" r:id="rId4"/>
    <sheet name="SN5" sheetId="37" r:id="rId5"/>
    <sheet name="SN5 bis" sheetId="39" r:id="rId6"/>
    <sheet name="SN6" sheetId="41" r:id="rId7"/>
    <sheet name="SN7" sheetId="31" r:id="rId8"/>
    <sheet name="SN8" sheetId="32" r:id="rId9"/>
    <sheet name="SN9" sheetId="33" r:id="rId10"/>
    <sheet name="Dati" sheetId="20" state="hidden" r:id="rId11"/>
  </sheets>
  <definedNames>
    <definedName name="_xlnm.Print_Area" localSheetId="0">'SN1'!$A$1:$D$28</definedName>
    <definedName name="_xlnm.Print_Area" localSheetId="1">'SN2'!$A$1:$I$27</definedName>
    <definedName name="_xlnm.Print_Area" localSheetId="2">'SN3'!$A$1:$K$10</definedName>
    <definedName name="_xlnm.Print_Area" localSheetId="3">'SN4'!$A$1:$I$22</definedName>
    <definedName name="_xlnm.Print_Area" localSheetId="4">'SN5'!$A$1:$M$31</definedName>
    <definedName name="_xlnm.Print_Area" localSheetId="5">'SN5 bis'!$A$1:$M$24</definedName>
    <definedName name="_xlnm.Print_Area" localSheetId="6">'SN6'!$A$1:$M$27</definedName>
    <definedName name="_xlnm.Print_Area" localSheetId="8">'SN8'!$A$1:$A$10</definedName>
    <definedName name="_xlnm.Print_Area" localSheetId="9">'SN9'!$A$1:$A$8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37" l="1"/>
  <c r="L6" i="41"/>
  <c r="J6" i="41"/>
  <c r="H6" i="41"/>
  <c r="L6" i="39"/>
  <c r="J6" i="39"/>
  <c r="F6" i="39"/>
  <c r="L6" i="37"/>
  <c r="J6" i="37"/>
  <c r="F6" i="37"/>
  <c r="H9" i="37"/>
  <c r="H10" i="37"/>
  <c r="H11" i="37"/>
  <c r="H12" i="37"/>
  <c r="H13" i="37"/>
  <c r="H14" i="37"/>
  <c r="H15" i="37"/>
  <c r="F7" i="25"/>
  <c r="G6" i="41" l="1"/>
  <c r="H9" i="39"/>
  <c r="H10" i="39"/>
  <c r="H11" i="39"/>
  <c r="H12" i="39"/>
  <c r="H14" i="39"/>
  <c r="I11" i="39"/>
  <c r="I12" i="39"/>
  <c r="I10" i="39"/>
  <c r="H18" i="37"/>
  <c r="I11" i="37"/>
  <c r="I13" i="37"/>
  <c r="I14" i="37"/>
  <c r="I15" i="37"/>
  <c r="I10" i="37"/>
  <c r="F18" i="41" l="1"/>
  <c r="G14" i="41"/>
  <c r="G15" i="41"/>
  <c r="G13" i="41"/>
  <c r="G11" i="41"/>
  <c r="G10" i="41"/>
  <c r="F4" i="41"/>
  <c r="L17" i="41"/>
  <c r="J17" i="41"/>
  <c r="H16" i="41"/>
  <c r="L16" i="41" l="1"/>
  <c r="L21" i="41" s="1"/>
  <c r="J16" i="41"/>
  <c r="J21" i="41" s="1"/>
  <c r="H17" i="41"/>
  <c r="H21" i="41" s="1"/>
  <c r="F8" i="25" l="1"/>
  <c r="G8" i="25" s="1"/>
  <c r="G7" i="25"/>
  <c r="F6" i="25"/>
  <c r="G6" i="25" s="1"/>
  <c r="H5" i="39" l="1"/>
  <c r="H6" i="39" s="1"/>
  <c r="H8" i="39"/>
  <c r="F12" i="41" l="1"/>
  <c r="F9" i="41"/>
  <c r="H8" i="37"/>
  <c r="F8" i="41" s="1"/>
  <c r="H5" i="37" l="1"/>
  <c r="F5" i="41" l="1"/>
  <c r="H6" i="37"/>
  <c r="J13" i="39"/>
  <c r="J15" i="39" s="1"/>
  <c r="J19" i="39" s="1"/>
  <c r="F13" i="39"/>
  <c r="L16" i="37"/>
  <c r="J17" i="37"/>
  <c r="D8" i="37"/>
  <c r="E12" i="25" s="1"/>
  <c r="I5" i="35"/>
  <c r="I6" i="35"/>
  <c r="I7" i="35"/>
  <c r="I8" i="35"/>
  <c r="I9" i="35"/>
  <c r="I19" i="35"/>
  <c r="I20" i="35"/>
  <c r="I21" i="35"/>
  <c r="I22" i="35"/>
  <c r="I26" i="35" s="1"/>
  <c r="I23" i="35"/>
  <c r="F4" i="25"/>
  <c r="G4" i="25" s="1"/>
  <c r="H13" i="39" l="1"/>
  <c r="H15" i="39" s="1"/>
  <c r="F15" i="39"/>
  <c r="F18" i="39" s="1"/>
  <c r="J20" i="39" s="1"/>
  <c r="I12" i="35"/>
  <c r="J23" i="41" s="1"/>
  <c r="J22" i="41"/>
  <c r="H22" i="41"/>
  <c r="H23" i="41"/>
  <c r="L17" i="37"/>
  <c r="L22" i="37" s="1"/>
  <c r="H17" i="37"/>
  <c r="F6" i="41"/>
  <c r="D8" i="41" s="1"/>
  <c r="F26" i="37"/>
  <c r="F17" i="37"/>
  <c r="E9" i="37"/>
  <c r="F13" i="25" s="1"/>
  <c r="H25" i="35"/>
  <c r="L13" i="39"/>
  <c r="L15" i="39" s="1"/>
  <c r="L19" i="39" s="1"/>
  <c r="F2" i="39"/>
  <c r="E24" i="37"/>
  <c r="E8" i="39"/>
  <c r="E10" i="39"/>
  <c r="E11" i="39"/>
  <c r="E12" i="39"/>
  <c r="E9" i="39"/>
  <c r="H16" i="39"/>
  <c r="J16" i="37"/>
  <c r="J22" i="37" s="1"/>
  <c r="E15" i="37"/>
  <c r="F19" i="25" s="1"/>
  <c r="E8" i="37"/>
  <c r="E14" i="37"/>
  <c r="F18" i="25" s="1"/>
  <c r="E13" i="37"/>
  <c r="F17" i="25" s="1"/>
  <c r="E12" i="37"/>
  <c r="F16" i="25" s="1"/>
  <c r="E11" i="37"/>
  <c r="F15" i="25" s="1"/>
  <c r="E10" i="37"/>
  <c r="F14" i="25" s="1"/>
  <c r="F15" i="41"/>
  <c r="H19" i="37"/>
  <c r="F19" i="41" s="1"/>
  <c r="F13" i="41"/>
  <c r="F14" i="41"/>
  <c r="F10" i="41"/>
  <c r="H11" i="35"/>
  <c r="J26" i="37"/>
  <c r="F11" i="41"/>
  <c r="G9" i="25"/>
  <c r="L23" i="41" l="1"/>
  <c r="L22" i="41"/>
  <c r="L20" i="39"/>
  <c r="L27" i="37"/>
  <c r="F16" i="41"/>
  <c r="E15" i="41"/>
  <c r="E8" i="41"/>
  <c r="E14" i="41"/>
  <c r="E9" i="41"/>
  <c r="E13" i="41"/>
  <c r="F17" i="41"/>
  <c r="E11" i="41"/>
  <c r="E10" i="41"/>
  <c r="E12" i="41"/>
  <c r="H17" i="39"/>
  <c r="H18" i="39" s="1"/>
  <c r="J27" i="37"/>
  <c r="G15" i="25"/>
  <c r="H16" i="37"/>
  <c r="G13" i="25"/>
  <c r="G19" i="25"/>
  <c r="G14" i="25"/>
  <c r="G17" i="25"/>
  <c r="G16" i="25"/>
  <c r="G18" i="25"/>
  <c r="H20" i="37" l="1"/>
  <c r="F20" i="41" s="1"/>
  <c r="F16" i="37"/>
  <c r="F21" i="37" s="1"/>
  <c r="F12" i="25"/>
  <c r="G12" i="25" s="1"/>
  <c r="G20" i="25" s="1"/>
  <c r="H21" i="37" l="1"/>
  <c r="F21" i="41" s="1"/>
  <c r="F27" i="37"/>
  <c r="F25" i="37" l="1"/>
  <c r="J23" i="37"/>
  <c r="L23" i="3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a.doronzo</author>
  </authors>
  <commentList>
    <comment ref="D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A.V.:</t>
        </r>
        <r>
          <rPr>
            <sz val="9"/>
            <color indexed="81"/>
            <rFont val="Tahoma"/>
            <family val="2"/>
          </rPr>
          <t xml:space="preserve">
Inserire punteggio di sostenibilità ambientale</t>
        </r>
      </text>
    </comment>
  </commentList>
</comments>
</file>

<file path=xl/sharedStrings.xml><?xml version="1.0" encoding="utf-8"?>
<sst xmlns="http://schemas.openxmlformats.org/spreadsheetml/2006/main" count="459" uniqueCount="255">
  <si>
    <t xml:space="preserve"> </t>
  </si>
  <si>
    <t>DATA</t>
  </si>
  <si>
    <t>LEGGE</t>
  </si>
  <si>
    <t>PROGETTO</t>
  </si>
  <si>
    <t>n. alloggi</t>
  </si>
  <si>
    <t>vani utili</t>
  </si>
  <si>
    <t>vani convenzionali</t>
  </si>
  <si>
    <t>Su  (Sup. utile)</t>
  </si>
  <si>
    <t>pertin. alloggio</t>
  </si>
  <si>
    <t>pertin. org. abit.</t>
  </si>
  <si>
    <t>Aggiudi-</t>
  </si>
  <si>
    <t>Ribasso</t>
  </si>
  <si>
    <t>Inizio</t>
  </si>
  <si>
    <t>Durata</t>
  </si>
  <si>
    <t>Ultimaz.</t>
  </si>
  <si>
    <t>Cert.</t>
  </si>
  <si>
    <t>cazione</t>
  </si>
  <si>
    <t>lavori</t>
  </si>
  <si>
    <t>contrat.</t>
  </si>
  <si>
    <t>effett.</t>
  </si>
  <si>
    <t>collaudo</t>
  </si>
  <si>
    <t>sosp.</t>
  </si>
  <si>
    <t>prorog.</t>
  </si>
  <si>
    <t>(data)</t>
  </si>
  <si>
    <t>(gg)</t>
  </si>
  <si>
    <t xml:space="preserve"> di progetto</t>
  </si>
  <si>
    <t xml:space="preserve"> eventuali variazioni</t>
  </si>
  <si>
    <t>% IVA</t>
  </si>
  <si>
    <t>Snr</t>
  </si>
  <si>
    <t>OPERE</t>
  </si>
  <si>
    <t>da 13 a 24</t>
  </si>
  <si>
    <t>da 25 a 36</t>
  </si>
  <si>
    <t>da 37 a 50</t>
  </si>
  <si>
    <t>da 51 a 100</t>
  </si>
  <si>
    <t>alloggi simplex</t>
  </si>
  <si>
    <t>alloggi duplex</t>
  </si>
  <si>
    <t>altri</t>
  </si>
  <si>
    <t>plurifamiliari</t>
  </si>
  <si>
    <t>unifamiliari</t>
  </si>
  <si>
    <t>isolato</t>
  </si>
  <si>
    <t>a schiera</t>
  </si>
  <si>
    <t>a ballatoio</t>
  </si>
  <si>
    <t>a corridoio</t>
  </si>
  <si>
    <t>in linea</t>
  </si>
  <si>
    <t>altro</t>
  </si>
  <si>
    <t>a gradoni</t>
  </si>
  <si>
    <t>a corte</t>
  </si>
  <si>
    <t>a torre</t>
  </si>
  <si>
    <t>tradizionale</t>
  </si>
  <si>
    <t>tradizionale evoluto</t>
  </si>
  <si>
    <t>industrializzato</t>
  </si>
  <si>
    <t>prefabbricato</t>
  </si>
  <si>
    <t>dirette</t>
  </si>
  <si>
    <t>con plinti</t>
  </si>
  <si>
    <t>con travi rovesce</t>
  </si>
  <si>
    <t>a platea</t>
  </si>
  <si>
    <t>centralizzato</t>
  </si>
  <si>
    <t>singolo</t>
  </si>
  <si>
    <t>gasolio</t>
  </si>
  <si>
    <t>gas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</si>
  <si>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</si>
  <si>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</si>
  <si>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</si>
  <si>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</si>
  <si>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</si>
  <si>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</si>
  <si>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</si>
  <si>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</si>
  <si>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</si>
  <si>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</si>
  <si>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DICHIARAZIONI</t>
  </si>
  <si>
    <t>&gt; 101</t>
  </si>
  <si>
    <t>3.a</t>
  </si>
  <si>
    <t>4.a</t>
  </si>
  <si>
    <t>4.b</t>
  </si>
  <si>
    <t>4.c</t>
  </si>
  <si>
    <t>Oneri per lo smaltimento di rifiuti speciali</t>
  </si>
  <si>
    <t>Spese tecniche e generali</t>
  </si>
  <si>
    <t>% max</t>
  </si>
  <si>
    <t>% utiliz.</t>
  </si>
  <si>
    <t>Accantonamento per imprevisti</t>
  </si>
  <si>
    <t>Oneri smaltimento rifiuti speciali</t>
  </si>
  <si>
    <t>Prospezioni geognostiche, indagini BOB e archeologiche, rilievi e saggi</t>
  </si>
  <si>
    <t>Spese per indagini relative alla qualità energetica e sostenibilità</t>
  </si>
  <si>
    <t xml:space="preserve">TOTALE      </t>
  </si>
  <si>
    <t>INFORMAZIONI  INERENTI  LA  COMPILAZIONE  DEL  QTE NELLE VARIE FASI</t>
  </si>
  <si>
    <t>Fasi</t>
  </si>
  <si>
    <t>Data</t>
  </si>
  <si>
    <t>Generalità e qualifica del compilatore</t>
  </si>
  <si>
    <t>Firma del compilatore</t>
  </si>
  <si>
    <t>Aggiudicazione</t>
  </si>
  <si>
    <t>Stato finale</t>
  </si>
  <si>
    <t>Collaudo</t>
  </si>
  <si>
    <t>REGIONE PUGLIA</t>
  </si>
  <si>
    <t>PROVINCIA ...</t>
  </si>
  <si>
    <t>COMUNE …</t>
  </si>
  <si>
    <t>LOCALITA'/VIA …</t>
  </si>
  <si>
    <t>approvato con ______ del ____</t>
  </si>
  <si>
    <t>N. ______ del ____</t>
  </si>
  <si>
    <t>ATTO N.</t>
  </si>
  <si>
    <t>IMPORTO</t>
  </si>
  <si>
    <t>SI</t>
  </si>
  <si>
    <t>NO</t>
  </si>
  <si>
    <t>Acquisizione aree o immobili e pertinenti indennizzi</t>
  </si>
  <si>
    <t>Spese per indagini specifiche per la qualità energetica e di sostenibilità ambientale degli edifici</t>
  </si>
  <si>
    <t>%</t>
  </si>
  <si>
    <t>firma</t>
  </si>
  <si>
    <t>parcheggi scoperti e aree esterne di pertinenza del lotto</t>
  </si>
  <si>
    <t>Sc (sup. complessiva)</t>
  </si>
  <si>
    <r>
      <rPr>
        <sz val="10"/>
        <rFont val="Calibri"/>
        <family val="2"/>
      </rPr>
      <t>≤</t>
    </r>
    <r>
      <rPr>
        <sz val="10"/>
        <rFont val="Calibri"/>
        <family val="2"/>
      </rPr>
      <t xml:space="preserve"> 45% Su =</t>
    </r>
  </si>
  <si>
    <t>Sp (sup. parcheggi)</t>
  </si>
  <si>
    <t>&gt; 95,00 m²</t>
  </si>
  <si>
    <r>
      <rPr>
        <b/>
        <sz val="8"/>
        <rFont val="Calibri"/>
        <family val="2"/>
      </rPr>
      <t>≤</t>
    </r>
    <r>
      <rPr>
        <b/>
        <sz val="8.8000000000000007"/>
        <rFont val="Calibri"/>
        <family val="2"/>
      </rPr>
      <t xml:space="preserve"> </t>
    </r>
    <r>
      <rPr>
        <b/>
        <sz val="8"/>
        <rFont val="Calibri"/>
        <family val="2"/>
      </rPr>
      <t>46,00 m²</t>
    </r>
  </si>
  <si>
    <t>FASI</t>
  </si>
  <si>
    <t>Forma appalto</t>
  </si>
  <si>
    <t>%
utilizzata</t>
  </si>
  <si>
    <t>%
max</t>
  </si>
  <si>
    <t>3.b</t>
  </si>
  <si>
    <t>2.a</t>
  </si>
  <si>
    <t>Differenziale di costo connesso alla qualità aggiuntiva</t>
  </si>
  <si>
    <t>Il Sottoscritto ________, nato a ________ e residente in ________, nella qualità di Rappresentante Legale del ________, dichiara sotto la propria responsabilità:
- che tutte le notizie fornite e i dati progettuali indicati nel presente quandro tecnico-economico corrispondono al vero;
- di autorizzare l'Ente Regione a effettuare tutte le indagini tecniche e amministrative ritenute necessarie sia in fase istruttoria che dopo l'eventale concessione dei contributi.
_____, lì _______
Firma apposta ai sensi dell'art. 47 del DPR 445/2000 ____________________________</t>
  </si>
  <si>
    <r>
      <t xml:space="preserve">da compilare in relazione alla fase di </t>
    </r>
    <r>
      <rPr>
        <b/>
        <sz val="12"/>
        <rFont val="MS Sans Serif"/>
        <family val="2"/>
      </rPr>
      <t>variante in corso d'opera</t>
    </r>
  </si>
  <si>
    <r>
      <t xml:space="preserve">da compilare in relazione alla fase di </t>
    </r>
    <r>
      <rPr>
        <b/>
        <sz val="12"/>
        <rFont val="MS Sans Serif"/>
        <family val="2"/>
      </rPr>
      <t>aggiudicazione</t>
    </r>
  </si>
  <si>
    <r>
      <t xml:space="preserve">da compilare in relazione alla fase di </t>
    </r>
    <r>
      <rPr>
        <b/>
        <sz val="12"/>
        <rFont val="MS Sans Serif"/>
        <family val="2"/>
      </rPr>
      <t>progettazione</t>
    </r>
  </si>
  <si>
    <r>
      <t xml:space="preserve">da compilare all </t>
    </r>
    <r>
      <rPr>
        <b/>
        <sz val="12"/>
        <rFont val="MS Sans Serif"/>
        <family val="2"/>
      </rPr>
      <t>termine del collaudo</t>
    </r>
  </si>
  <si>
    <r>
      <t>da compilare all'</t>
    </r>
    <r>
      <rPr>
        <b/>
        <sz val="12"/>
        <rFont val="MS Sans Serif"/>
        <family val="2"/>
      </rPr>
      <t>ultimazione dei lavori</t>
    </r>
  </si>
  <si>
    <t xml:space="preserve">COSTO BASE DI REALIZZAZIONE TECNICA INCREMENTATO (C.B.i.N.) </t>
  </si>
  <si>
    <t>% 
max</t>
  </si>
  <si>
    <t>Condizioni tecniche aggiuntive</t>
  </si>
  <si>
    <t>Particolari tipi di fondazione e opere di consolidamento terreni</t>
  </si>
  <si>
    <t>3.e</t>
  </si>
  <si>
    <t>Prospezioni geognostiche, indagini, rilievi e saggi</t>
  </si>
  <si>
    <t>4.d</t>
  </si>
  <si>
    <t>4.e</t>
  </si>
  <si>
    <t>Intervento di sostituzione edilizia</t>
  </si>
  <si>
    <t>4.f</t>
  </si>
  <si>
    <t>4.g</t>
  </si>
  <si>
    <t xml:space="preserve">COSTO TOTALE (C.T.N.)     </t>
  </si>
  <si>
    <t xml:space="preserve">COSTO DI REALIZZAZIONE TECNICA  (C.R.N.)  </t>
  </si>
  <si>
    <t>fonti rinnovabili</t>
  </si>
  <si>
    <t>su pali</t>
  </si>
  <si>
    <t>a grandi elementi</t>
  </si>
  <si>
    <t>n. di piani adibiti ad alloggio</t>
  </si>
  <si>
    <t>n. piani complessivi</t>
  </si>
  <si>
    <t>&lt; 12 alloggi</t>
  </si>
  <si>
    <t>indice di utilizzaz. fondiaria (mc/mq)</t>
  </si>
  <si>
    <t>indice di fabbric. fondiaria (mc/mq)</t>
  </si>
  <si>
    <t>A &gt; 500.000 mq</t>
  </si>
  <si>
    <t>aree per servizi (mq)</t>
  </si>
  <si>
    <t>100.000 mq &lt; A ≤ 500.000 mq</t>
  </si>
  <si>
    <t>spazi per parcheggi (mq)</t>
  </si>
  <si>
    <t>30.000 mq &lt; A ≤ 100.000 mq</t>
  </si>
  <si>
    <t>spazi per strade e piazze (mq)</t>
  </si>
  <si>
    <t>10.000 mq &lt; A ≤ 30.000 mq</t>
  </si>
  <si>
    <t>spazi verdi attrezzati (mq)</t>
  </si>
  <si>
    <t xml:space="preserve"> A ≤ 10.000 mq</t>
  </si>
  <si>
    <t>valore</t>
  </si>
  <si>
    <t>X</t>
  </si>
  <si>
    <t>Presenza di un numero di alloggi di piccolo taglio, con superficie utile compresa tra mq 45 e mq 60, superiore al 50% del totale degli alloggi</t>
  </si>
  <si>
    <t>data</t>
  </si>
  <si>
    <t xml:space="preserve">N. …... del …... </t>
  </si>
  <si>
    <t xml:space="preserve">ONERI COMPLEMENTARI </t>
  </si>
  <si>
    <t>COLLAUDO</t>
  </si>
  <si>
    <t>STATO FINALE</t>
  </si>
  <si>
    <t>AGGIUDICAZIONE</t>
  </si>
  <si>
    <t>verifica limiti 
max di costo</t>
  </si>
  <si>
    <t>Oneri allacciamenti ai pubblici servizi</t>
  </si>
  <si>
    <t>VARIANTE 1</t>
  </si>
  <si>
    <t>VARIANTE 2</t>
  </si>
  <si>
    <t>SOMME A DISPOSIZIONE</t>
  </si>
  <si>
    <t>IMPORTO OPERE (A)</t>
  </si>
  <si>
    <t>SI/NO</t>
  </si>
  <si>
    <t>COSTO DI REALIZZAZIONE TECNICA (C.R.N.)</t>
  </si>
  <si>
    <t xml:space="preserve"> COSTO  TOTALE DELL' INTERVENTO  (C.T.N.)</t>
  </si>
  <si>
    <t>Area totale di intervento (A)</t>
  </si>
  <si>
    <t>Utilizzazione area</t>
  </si>
  <si>
    <t>Dati dimensionali</t>
  </si>
  <si>
    <t>Caratteristiche tipologiche alloggi</t>
  </si>
  <si>
    <t>Caratteristiche aggregative</t>
  </si>
  <si>
    <t>Indici</t>
  </si>
  <si>
    <t>Volume f.t. (v.p.p.)</t>
  </si>
  <si>
    <t>Superficie utile (S.U.)</t>
  </si>
  <si>
    <t>Altezza virtuale (Volume f.t./Su)</t>
  </si>
  <si>
    <t>Coefficiente dispersione termica</t>
  </si>
  <si>
    <t>Sistema costruttivo</t>
  </si>
  <si>
    <t>Fondazioni</t>
  </si>
  <si>
    <t>Impianto termico</t>
  </si>
  <si>
    <t>C.R.N./Sc</t>
  </si>
  <si>
    <t>C.T.N./Sc</t>
  </si>
  <si>
    <t xml:space="preserve">   DATI metrici</t>
  </si>
  <si>
    <r>
      <t>SUPERFICIE alloggi</t>
    </r>
    <r>
      <rPr>
        <b/>
        <sz val="8"/>
        <rFont val="Calibri"/>
        <family val="2"/>
      </rPr>
      <t/>
    </r>
  </si>
  <si>
    <t xml:space="preserve">&gt; 46,00 m² </t>
  </si>
  <si>
    <t>&gt; 60,00 m²</t>
  </si>
  <si>
    <t>&gt; 70,00 m²</t>
  </si>
  <si>
    <t>≤ 60,00 m²</t>
  </si>
  <si>
    <t>≤ 70,00 m²</t>
  </si>
  <si>
    <t>≤ 95,00 m²</t>
  </si>
  <si>
    <t>DATI CONTRATTUALI</t>
  </si>
  <si>
    <t>Aumento</t>
  </si>
  <si>
    <t>Q1 Localizzazione</t>
  </si>
  <si>
    <t>Q2 Dati di progetto</t>
  </si>
  <si>
    <t>Q3 Dati di finanziamento</t>
  </si>
  <si>
    <r>
      <t xml:space="preserve">Q4 </t>
    </r>
    <r>
      <rPr>
        <b/>
        <sz val="14"/>
        <rFont val="Calibri"/>
        <family val="2"/>
      </rPr>
      <t>bis Dati metrici e parametrici a collaudo approvato</t>
    </r>
  </si>
  <si>
    <r>
      <t xml:space="preserve">Q5 </t>
    </r>
    <r>
      <rPr>
        <b/>
        <sz val="14"/>
        <rFont val="Calibri"/>
        <family val="2"/>
      </rPr>
      <t>Dati procedurali e tempi</t>
    </r>
  </si>
  <si>
    <t xml:space="preserve"> Q6 Articolazione complessiva dei costi della nuova costruzione</t>
  </si>
  <si>
    <t>Q9 Dati relativi all'area</t>
  </si>
  <si>
    <t>Q10 Dati relativi agli organismi abitativi</t>
  </si>
  <si>
    <t>Prog. F. T. E.</t>
  </si>
  <si>
    <t>Prog. Esecutivo</t>
  </si>
  <si>
    <t>Punteggio
ITACA</t>
  </si>
  <si>
    <t xml:space="preserve">Atto Approvazione: </t>
  </si>
  <si>
    <t>Il rappresentante legale</t>
  </si>
  <si>
    <t>Nome - Cognome</t>
  </si>
  <si>
    <t>Ribasso d'asta</t>
  </si>
  <si>
    <t>Economie IVA</t>
  </si>
  <si>
    <t>Sae (sup. aree esterne)</t>
  </si>
  <si>
    <t>Oneri complementari</t>
  </si>
  <si>
    <t>Importo residuo ribasso d'asta</t>
  </si>
  <si>
    <t>Importo residuo economie IVA</t>
  </si>
  <si>
    <t>Riferimento PEI</t>
  </si>
  <si>
    <t>D.G.R. o D.D. n. _____ del _____</t>
  </si>
  <si>
    <t>Economie definitive</t>
  </si>
  <si>
    <t>C.R.N. ≤</t>
  </si>
  <si>
    <t>Qualità ambientale del progetto: Punteggio attestato/certificato sostenibilità ambientale:   2&lt;p≤ 5</t>
  </si>
  <si>
    <t>n. organismi abitativi omogenei</t>
  </si>
  <si>
    <t>Ente attuatore</t>
  </si>
  <si>
    <t>Legge o Programma di finanziamento</t>
  </si>
  <si>
    <t xml:space="preserve">Localizzazione disposta con </t>
  </si>
  <si>
    <t>Rilocalizzazione disposta con</t>
  </si>
  <si>
    <t>Progetto</t>
  </si>
  <si>
    <t>Titolo Edilizio Abilitativo</t>
  </si>
  <si>
    <t>Sc = Su + 60%[Snr (all. + org. ab.) + Sp]</t>
  </si>
  <si>
    <r>
      <t xml:space="preserve">Totale importo </t>
    </r>
    <r>
      <rPr>
        <b/>
        <sz val="10"/>
        <color rgb="FFFF0000"/>
        <rFont val="Calibri"/>
        <family val="2"/>
        <scheme val="minor"/>
      </rPr>
      <t>provvisorio</t>
    </r>
    <r>
      <rPr>
        <b/>
        <sz val="10"/>
        <rFont val="Calibri"/>
        <family val="2"/>
        <scheme val="minor"/>
      </rPr>
      <t xml:space="preserve"> organismo edilizio alloggi erp</t>
    </r>
  </si>
  <si>
    <r>
      <t xml:space="preserve">Totale importo </t>
    </r>
    <r>
      <rPr>
        <b/>
        <sz val="10"/>
        <color rgb="FFFF0000"/>
        <rFont val="Calibri"/>
        <family val="2"/>
        <scheme val="minor"/>
      </rPr>
      <t>definitivo</t>
    </r>
    <r>
      <rPr>
        <b/>
        <sz val="10"/>
        <rFont val="Calibri"/>
        <family val="2"/>
        <scheme val="minor"/>
      </rPr>
      <t xml:space="preserve"> organismo edilizio alloggi erp</t>
    </r>
  </si>
  <si>
    <r>
      <t xml:space="preserve">Importo </t>
    </r>
    <r>
      <rPr>
        <b/>
        <sz val="10"/>
        <color rgb="FFFF0000"/>
        <rFont val="Calibri"/>
        <family val="2"/>
        <scheme val="minor"/>
      </rPr>
      <t>provvisorio</t>
    </r>
    <r>
      <rPr>
        <b/>
        <sz val="10"/>
        <rFont val="Calibri"/>
        <family val="2"/>
        <scheme val="minor"/>
      </rPr>
      <t xml:space="preserve"> urbanizzazioni lotto</t>
    </r>
  </si>
  <si>
    <t>Totale complessivo importo progetto (IVA inclusa)</t>
  </si>
  <si>
    <t>IMPORTO URBANIZZAZIONI LOTTO DISPONIBILE (rif. Q7)</t>
  </si>
  <si>
    <r>
      <t xml:space="preserve">Totale importo </t>
    </r>
    <r>
      <rPr>
        <b/>
        <sz val="10"/>
        <color rgb="FFFF0000"/>
        <rFont val="Calibri"/>
        <family val="2"/>
        <scheme val="minor"/>
      </rPr>
      <t>provvisorio</t>
    </r>
    <r>
      <rPr>
        <b/>
        <sz val="10"/>
        <rFont val="Calibri"/>
        <family val="2"/>
        <scheme val="minor"/>
      </rPr>
      <t xml:space="preserve"> urbanizzazioni lotto pertinenza</t>
    </r>
  </si>
  <si>
    <r>
      <t xml:space="preserve">Totale importo </t>
    </r>
    <r>
      <rPr>
        <b/>
        <sz val="10"/>
        <color rgb="FFFF0000"/>
        <rFont val="Calibri"/>
        <family val="2"/>
        <scheme val="minor"/>
      </rPr>
      <t>definitivo</t>
    </r>
    <r>
      <rPr>
        <b/>
        <sz val="10"/>
        <rFont val="Calibri"/>
        <family val="2"/>
        <scheme val="minor"/>
      </rPr>
      <t xml:space="preserve"> urbanizzazioni lotto pertinenza</t>
    </r>
  </si>
  <si>
    <t>IVA opere</t>
  </si>
  <si>
    <t>IVA residua</t>
  </si>
  <si>
    <t>IVA oneri complementari</t>
  </si>
  <si>
    <r>
      <t xml:space="preserve">Totale Importo provvisorio </t>
    </r>
    <r>
      <rPr>
        <sz val="10"/>
        <rFont val="Calibri"/>
        <family val="2"/>
        <scheme val="minor"/>
      </rPr>
      <t>(IVA inclusa)</t>
    </r>
  </si>
  <si>
    <t>NUOVA COSTRUZIONE - ERP SOVVENZIONATA</t>
  </si>
  <si>
    <r>
      <t xml:space="preserve">Intervento in </t>
    </r>
    <r>
      <rPr>
        <b/>
        <sz val="9"/>
        <rFont val="Calibri"/>
        <family val="2"/>
      </rPr>
      <t>zona sismica</t>
    </r>
  </si>
  <si>
    <t xml:space="preserve"> Q7 Quadro economico complessivo dell'intervento - nuova costruzione</t>
  </si>
  <si>
    <t>IMPORTO SOMME A DISPOSIZIONE (B)</t>
  </si>
  <si>
    <t>VARIANTE 3</t>
  </si>
  <si>
    <t>Importo residuo per imprevisti</t>
  </si>
  <si>
    <t>Q7 bis Quadro economico opere di urbanizzazione lotto di pertinenza - nuova costruzione</t>
  </si>
  <si>
    <t xml:space="preserve"> Q8 Quadro economico complessivo dell'intervento per eventuali variazioni in corso d'opera - nuova costruzione</t>
  </si>
  <si>
    <t>Importo dei lavori</t>
  </si>
  <si>
    <t>Importo della sicurezza non soggetto a ribasso</t>
  </si>
  <si>
    <r>
      <t xml:space="preserve">Q4 </t>
    </r>
    <r>
      <rPr>
        <b/>
        <sz val="14"/>
        <rFont val="Calibri"/>
        <family val="2"/>
      </rPr>
      <t>Dati metrici e parametrici di progetto</t>
    </r>
  </si>
  <si>
    <t>C.T.N.≤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</si>
</sst>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164" formatCode="_-&quot;L.&quot;\ * #,##0_-;\-&quot;L.&quot;\ * #,##0_-;_-&quot;L.&quot;\ * &quot;-&quot;_-;_-@_-"/>
    <numFmt numFmtId="165" formatCode="0.0%"/>
    <numFmt numFmtId="166" formatCode="&quot;€&quot;\ #,##0.00"/>
    <numFmt numFmtId="167" formatCode="_-[$€-2]\ * #,##0.00_-;\-[$€-2]\ * #,##0.00_-;_-[$€-2]\ * &quot;-&quot;??_-"/>
    <numFmt numFmtId="168" formatCode="&quot;€/mq&quot;\ #,##0.00"/>
  </numFmts>
  <fonts count="32" x14ac:knownFonts="1">
    <font>
      <sz val="10"/>
      <name val="Arial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alibri"/>
      <family val="2"/>
    </font>
    <font>
      <b/>
      <sz val="8"/>
      <name val="Calibri"/>
      <family val="2"/>
    </font>
    <font>
      <b/>
      <sz val="8.8000000000000007"/>
      <name val="Calibri"/>
      <family val="2"/>
    </font>
    <font>
      <sz val="14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.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</font>
    <font>
      <b/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b/>
      <sz val="9"/>
      <color indexed="16"/>
      <name val="Calibri"/>
      <family val="2"/>
      <scheme val="minor"/>
    </font>
    <font>
      <b/>
      <sz val="9"/>
      <name val="Calibri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7" fontId="5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320">
    <xf numFmtId="0" fontId="0" fillId="0" borderId="0" xfId="0"/>
    <xf numFmtId="10" fontId="12" fillId="0" borderId="4" xfId="7" applyNumberFormat="1" applyFont="1" applyBorder="1" applyAlignment="1" applyProtection="1">
      <alignment horizontal="center" vertical="center"/>
      <protection locked="0"/>
    </xf>
    <xf numFmtId="4" fontId="12" fillId="2" borderId="6" xfId="7" applyNumberFormat="1" applyFont="1" applyFill="1" applyBorder="1" applyAlignment="1" applyProtection="1">
      <alignment horizontal="right" vertical="center"/>
      <protection locked="0"/>
    </xf>
    <xf numFmtId="0" fontId="1" fillId="0" borderId="0" xfId="3" applyProtection="1">
      <protection locked="0"/>
    </xf>
    <xf numFmtId="14" fontId="12" fillId="0" borderId="4" xfId="3" applyNumberFormat="1" applyFont="1" applyBorder="1" applyAlignment="1" applyProtection="1">
      <alignment vertical="center"/>
      <protection locked="0"/>
    </xf>
    <xf numFmtId="0" fontId="12" fillId="0" borderId="4" xfId="3" applyFont="1" applyBorder="1" applyAlignment="1" applyProtection="1">
      <alignment vertical="center"/>
      <protection locked="0"/>
    </xf>
    <xf numFmtId="0" fontId="1" fillId="0" borderId="1" xfId="3" applyBorder="1" applyProtection="1">
      <protection locked="0"/>
    </xf>
    <xf numFmtId="0" fontId="1" fillId="0" borderId="0" xfId="3" applyAlignment="1" applyProtection="1">
      <alignment horizontal="center" vertical="center"/>
      <protection locked="0"/>
    </xf>
    <xf numFmtId="0" fontId="12" fillId="0" borderId="4" xfId="3" applyFont="1" applyBorder="1" applyAlignment="1" applyProtection="1">
      <alignment horizontal="center" vertical="center"/>
      <protection locked="0"/>
    </xf>
    <xf numFmtId="166" fontId="12" fillId="0" borderId="4" xfId="3" applyNumberFormat="1" applyFont="1" applyBorder="1" applyAlignment="1" applyProtection="1">
      <alignment horizontal="center" vertical="center"/>
      <protection locked="0"/>
    </xf>
    <xf numFmtId="0" fontId="1" fillId="0" borderId="0" xfId="4" applyProtection="1">
      <protection locked="0"/>
    </xf>
    <xf numFmtId="1" fontId="12" fillId="0" borderId="6" xfId="4" applyNumberFormat="1" applyFont="1" applyBorder="1" applyAlignment="1" applyProtection="1">
      <alignment horizontal="right"/>
      <protection locked="0"/>
    </xf>
    <xf numFmtId="1" fontId="12" fillId="0" borderId="4" xfId="4" applyNumberFormat="1" applyFont="1" applyBorder="1" applyAlignment="1" applyProtection="1">
      <alignment horizontal="right"/>
      <protection locked="0"/>
    </xf>
    <xf numFmtId="1" fontId="12" fillId="0" borderId="5" xfId="4" applyNumberFormat="1" applyFont="1" applyBorder="1" applyAlignment="1" applyProtection="1">
      <alignment horizontal="right"/>
      <protection locked="0"/>
    </xf>
    <xf numFmtId="2" fontId="12" fillId="0" borderId="4" xfId="4" applyNumberFormat="1" applyFont="1" applyBorder="1" applyAlignment="1" applyProtection="1">
      <alignment horizontal="right"/>
      <protection locked="0"/>
    </xf>
    <xf numFmtId="2" fontId="12" fillId="0" borderId="5" xfId="4" applyNumberFormat="1" applyFont="1" applyBorder="1" applyAlignment="1" applyProtection="1">
      <alignment horizontal="right"/>
      <protection locked="0"/>
    </xf>
    <xf numFmtId="2" fontId="12" fillId="0" borderId="6" xfId="4" applyNumberFormat="1" applyFont="1" applyBorder="1" applyAlignment="1" applyProtection="1">
      <alignment horizontal="right"/>
      <protection locked="0"/>
    </xf>
    <xf numFmtId="0" fontId="12" fillId="0" borderId="1" xfId="4" applyFont="1" applyBorder="1" applyProtection="1">
      <protection locked="0"/>
    </xf>
    <xf numFmtId="0" fontId="12" fillId="0" borderId="0" xfId="4" applyFont="1" applyProtection="1">
      <protection locked="0"/>
    </xf>
    <xf numFmtId="0" fontId="1" fillId="0" borderId="1" xfId="4" applyBorder="1" applyProtection="1">
      <protection locked="0"/>
    </xf>
    <xf numFmtId="0" fontId="1" fillId="0" borderId="0" xfId="4" applyAlignment="1" applyProtection="1">
      <alignment horizontal="center"/>
      <protection locked="0"/>
    </xf>
    <xf numFmtId="0" fontId="14" fillId="2" borderId="8" xfId="4" applyFont="1" applyFill="1" applyBorder="1" applyAlignment="1">
      <alignment horizontal="center" vertical="center"/>
    </xf>
    <xf numFmtId="0" fontId="12" fillId="2" borderId="5" xfId="4" applyFont="1" applyFill="1" applyBorder="1"/>
    <xf numFmtId="0" fontId="14" fillId="2" borderId="9" xfId="4" applyFont="1" applyFill="1" applyBorder="1" applyAlignment="1">
      <alignment horizontal="center" vertical="center"/>
    </xf>
    <xf numFmtId="0" fontId="1" fillId="0" borderId="0" xfId="5" applyProtection="1"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5" fillId="0" borderId="4" xfId="5" applyFont="1" applyBorder="1" applyAlignment="1" applyProtection="1">
      <alignment horizontal="center" vertical="center"/>
      <protection locked="0"/>
    </xf>
    <xf numFmtId="0" fontId="15" fillId="0" borderId="9" xfId="5" applyFont="1" applyBorder="1" applyAlignment="1" applyProtection="1">
      <alignment vertical="center"/>
      <protection locked="0"/>
    </xf>
    <xf numFmtId="0" fontId="12" fillId="0" borderId="9" xfId="0" applyFont="1" applyBorder="1" applyAlignment="1" applyProtection="1">
      <alignment horizontal="center"/>
      <protection locked="0"/>
    </xf>
    <xf numFmtId="0" fontId="15" fillId="0" borderId="10" xfId="5" applyFont="1" applyBorder="1" applyAlignment="1" applyProtection="1">
      <alignment vertical="center"/>
      <protection locked="0"/>
    </xf>
    <xf numFmtId="0" fontId="15" fillId="0" borderId="9" xfId="5" applyFont="1" applyBorder="1" applyAlignment="1" applyProtection="1">
      <alignment horizontal="center" vertical="center"/>
      <protection locked="0"/>
    </xf>
    <xf numFmtId="0" fontId="1" fillId="0" borderId="0" xfId="5" applyAlignment="1" applyProtection="1">
      <alignment horizontal="center"/>
      <protection locked="0"/>
    </xf>
    <xf numFmtId="0" fontId="13" fillId="2" borderId="8" xfId="5" applyFont="1" applyFill="1" applyBorder="1" applyAlignment="1">
      <alignment horizontal="center"/>
    </xf>
    <xf numFmtId="0" fontId="13" fillId="2" borderId="0" xfId="5" applyFont="1" applyFill="1" applyAlignment="1">
      <alignment horizontal="center"/>
    </xf>
    <xf numFmtId="0" fontId="14" fillId="2" borderId="9" xfId="5" applyFont="1" applyFill="1" applyBorder="1" applyAlignment="1">
      <alignment horizontal="center"/>
    </xf>
    <xf numFmtId="0" fontId="12" fillId="2" borderId="10" xfId="5" applyFont="1" applyFill="1" applyBorder="1"/>
    <xf numFmtId="0" fontId="0" fillId="0" borderId="0" xfId="0" applyProtection="1">
      <protection locked="0"/>
    </xf>
    <xf numFmtId="0" fontId="12" fillId="0" borderId="4" xfId="0" applyFont="1" applyBorder="1" applyProtection="1">
      <protection locked="0"/>
    </xf>
    <xf numFmtId="0" fontId="12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0" xfId="2" applyProtection="1">
      <protection locked="0"/>
    </xf>
    <xf numFmtId="3" fontId="2" fillId="0" borderId="2" xfId="6" applyNumberFormat="1" applyFont="1" applyBorder="1" applyAlignment="1" applyProtection="1">
      <alignment horizontal="center"/>
      <protection locked="0"/>
    </xf>
    <xf numFmtId="3" fontId="2" fillId="0" borderId="0" xfId="6" applyNumberFormat="1" applyFont="1" applyAlignment="1" applyProtection="1">
      <alignment horizontal="center"/>
      <protection locked="0"/>
    </xf>
    <xf numFmtId="10" fontId="13" fillId="2" borderId="4" xfId="2" applyNumberFormat="1" applyFont="1" applyFill="1" applyBorder="1" applyAlignment="1">
      <alignment horizontal="center" vertical="center"/>
    </xf>
    <xf numFmtId="0" fontId="1" fillId="0" borderId="0" xfId="7" applyProtection="1">
      <protection locked="0"/>
    </xf>
    <xf numFmtId="0" fontId="1" fillId="0" borderId="0" xfId="7" applyAlignment="1" applyProtection="1">
      <alignment vertical="center"/>
      <protection locked="0"/>
    </xf>
    <xf numFmtId="0" fontId="1" fillId="5" borderId="0" xfId="7" applyFill="1" applyAlignment="1" applyProtection="1">
      <alignment vertical="center"/>
      <protection locked="0"/>
    </xf>
    <xf numFmtId="3" fontId="1" fillId="0" borderId="0" xfId="7" applyNumberFormat="1" applyAlignment="1" applyProtection="1">
      <alignment horizontal="right"/>
      <protection locked="0"/>
    </xf>
    <xf numFmtId="3" fontId="1" fillId="0" borderId="0" xfId="7" applyNumberFormat="1" applyProtection="1">
      <protection locked="0"/>
    </xf>
    <xf numFmtId="0" fontId="14" fillId="2" borderId="4" xfId="7" applyFont="1" applyFill="1" applyBorder="1" applyAlignment="1">
      <alignment horizontal="center" vertical="center"/>
    </xf>
    <xf numFmtId="9" fontId="13" fillId="2" borderId="4" xfId="2" applyNumberFormat="1" applyFont="1" applyFill="1" applyBorder="1" applyAlignment="1">
      <alignment horizontal="center" vertical="center" wrapText="1"/>
    </xf>
    <xf numFmtId="165" fontId="12" fillId="2" borderId="9" xfId="7" applyNumberFormat="1" applyFont="1" applyFill="1" applyBorder="1" applyAlignment="1">
      <alignment horizontal="center" vertical="center"/>
    </xf>
    <xf numFmtId="0" fontId="13" fillId="2" borderId="5" xfId="4" applyFont="1" applyFill="1" applyBorder="1"/>
    <xf numFmtId="0" fontId="12" fillId="2" borderId="6" xfId="4" applyFont="1" applyFill="1" applyBorder="1"/>
    <xf numFmtId="0" fontId="18" fillId="2" borderId="5" xfId="4" applyFont="1" applyFill="1" applyBorder="1" applyAlignment="1">
      <alignment horizontal="left"/>
    </xf>
    <xf numFmtId="1" fontId="16" fillId="2" borderId="4" xfId="4" applyNumberFormat="1" applyFont="1" applyFill="1" applyBorder="1" applyAlignment="1">
      <alignment horizontal="right"/>
    </xf>
    <xf numFmtId="2" fontId="16" fillId="2" borderId="4" xfId="4" applyNumberFormat="1" applyFont="1" applyFill="1" applyBorder="1" applyAlignment="1">
      <alignment horizontal="right"/>
    </xf>
    <xf numFmtId="0" fontId="15" fillId="2" borderId="4" xfId="5" applyFont="1" applyFill="1" applyBorder="1" applyAlignment="1">
      <alignment vertical="center"/>
    </xf>
    <xf numFmtId="0" fontId="15" fillId="2" borderId="9" xfId="5" applyFont="1" applyFill="1" applyBorder="1" applyAlignment="1">
      <alignment vertical="center"/>
    </xf>
    <xf numFmtId="0" fontId="12" fillId="2" borderId="6" xfId="7" applyFont="1" applyFill="1" applyBorder="1"/>
    <xf numFmtId="0" fontId="12" fillId="2" borderId="11" xfId="7" applyFont="1" applyFill="1" applyBorder="1"/>
    <xf numFmtId="10" fontId="12" fillId="2" borderId="4" xfId="2" applyNumberFormat="1" applyFont="1" applyFill="1" applyBorder="1" applyAlignment="1">
      <alignment horizontal="center" vertical="center"/>
    </xf>
    <xf numFmtId="4" fontId="12" fillId="2" borderId="6" xfId="7" applyNumberFormat="1" applyFont="1" applyFill="1" applyBorder="1" applyAlignment="1">
      <alignment horizontal="right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2" fillId="2" borderId="4" xfId="0" applyFont="1" applyFill="1" applyBorder="1"/>
    <xf numFmtId="10" fontId="13" fillId="0" borderId="4" xfId="2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2" borderId="9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center" vertical="center"/>
    </xf>
    <xf numFmtId="0" fontId="5" fillId="0" borderId="0" xfId="2" applyAlignment="1" applyProtection="1">
      <alignment horizontal="center"/>
      <protection locked="0"/>
    </xf>
    <xf numFmtId="0" fontId="14" fillId="0" borderId="5" xfId="2" applyFont="1" applyBorder="1" applyAlignment="1" applyProtection="1">
      <alignment vertical="center"/>
      <protection locked="0"/>
    </xf>
    <xf numFmtId="4" fontId="16" fillId="6" borderId="4" xfId="2" applyNumberFormat="1" applyFont="1" applyFill="1" applyBorder="1" applyAlignment="1">
      <alignment vertical="center"/>
    </xf>
    <xf numFmtId="4" fontId="25" fillId="0" borderId="0" xfId="2" applyNumberFormat="1" applyFont="1" applyAlignment="1">
      <alignment horizontal="center" vertical="center"/>
    </xf>
    <xf numFmtId="4" fontId="25" fillId="0" borderId="0" xfId="2" applyNumberFormat="1" applyFont="1" applyAlignment="1" applyProtection="1">
      <alignment horizontal="center" vertical="center"/>
      <protection locked="0"/>
    </xf>
    <xf numFmtId="0" fontId="28" fillId="2" borderId="4" xfId="2" applyFont="1" applyFill="1" applyBorder="1" applyAlignment="1">
      <alignment horizontal="center" vertical="center"/>
    </xf>
    <xf numFmtId="2" fontId="28" fillId="0" borderId="4" xfId="2" applyNumberFormat="1" applyFont="1" applyBorder="1" applyAlignment="1" applyProtection="1">
      <alignment horizontal="center" vertical="center" wrapText="1"/>
      <protection locked="0"/>
    </xf>
    <xf numFmtId="10" fontId="28" fillId="2" borderId="4" xfId="2" applyNumberFormat="1" applyFont="1" applyFill="1" applyBorder="1" applyAlignment="1">
      <alignment vertical="center"/>
    </xf>
    <xf numFmtId="0" fontId="28" fillId="2" borderId="4" xfId="2" applyFont="1" applyFill="1" applyBorder="1" applyAlignment="1">
      <alignment horizontal="center" vertical="center" wrapText="1"/>
    </xf>
    <xf numFmtId="10" fontId="25" fillId="2" borderId="4" xfId="2" applyNumberFormat="1" applyFont="1" applyFill="1" applyBorder="1" applyAlignment="1">
      <alignment horizontal="center" vertical="center"/>
    </xf>
    <xf numFmtId="0" fontId="1" fillId="0" borderId="0" xfId="6" applyAlignment="1" applyProtection="1">
      <alignment vertical="center"/>
      <protection locked="0"/>
    </xf>
    <xf numFmtId="168" fontId="25" fillId="6" borderId="15" xfId="2" applyNumberFormat="1" applyFont="1" applyFill="1" applyBorder="1" applyAlignment="1">
      <alignment vertical="center"/>
    </xf>
    <xf numFmtId="0" fontId="26" fillId="0" borderId="0" xfId="2" applyFont="1" applyAlignment="1">
      <alignment horizontal="center" vertical="center"/>
    </xf>
    <xf numFmtId="0" fontId="27" fillId="0" borderId="0" xfId="2" applyFont="1" applyAlignment="1" applyProtection="1">
      <alignment vertical="center"/>
      <protection locked="0"/>
    </xf>
    <xf numFmtId="0" fontId="26" fillId="0" borderId="0" xfId="2" applyFont="1" applyAlignment="1" applyProtection="1">
      <alignment horizontal="center" vertical="center"/>
      <protection locked="0"/>
    </xf>
    <xf numFmtId="0" fontId="28" fillId="0" borderId="0" xfId="2" applyFont="1" applyAlignment="1" applyProtection="1">
      <alignment vertical="center"/>
      <protection locked="0"/>
    </xf>
    <xf numFmtId="0" fontId="29" fillId="0" borderId="0" xfId="2" applyFont="1" applyAlignment="1" applyProtection="1">
      <alignment horizontal="center" vertical="center"/>
      <protection locked="0"/>
    </xf>
    <xf numFmtId="3" fontId="25" fillId="0" borderId="0" xfId="6" applyNumberFormat="1" applyFont="1" applyAlignment="1" applyProtection="1">
      <alignment horizontal="center" vertical="center"/>
      <protection locked="0"/>
    </xf>
    <xf numFmtId="0" fontId="28" fillId="0" borderId="0" xfId="2" applyFont="1" applyAlignment="1" applyProtection="1">
      <alignment horizontal="center" vertical="center"/>
      <protection locked="0"/>
    </xf>
    <xf numFmtId="3" fontId="25" fillId="0" borderId="2" xfId="6" applyNumberFormat="1" applyFont="1" applyBorder="1" applyAlignment="1" applyProtection="1">
      <alignment horizontal="center" vertical="center"/>
      <protection locked="0"/>
    </xf>
    <xf numFmtId="0" fontId="27" fillId="0" borderId="0" xfId="2" applyFont="1" applyAlignment="1">
      <alignment vertical="center"/>
    </xf>
    <xf numFmtId="0" fontId="25" fillId="7" borderId="4" xfId="2" applyFont="1" applyFill="1" applyBorder="1" applyAlignment="1">
      <alignment horizontal="center" vertical="center"/>
    </xf>
    <xf numFmtId="0" fontId="25" fillId="7" borderId="4" xfId="2" applyFont="1" applyFill="1" applyBorder="1" applyAlignment="1">
      <alignment horizontal="center" vertical="center" wrapText="1"/>
    </xf>
    <xf numFmtId="0" fontId="27" fillId="0" borderId="4" xfId="2" applyFont="1" applyBorder="1" applyAlignment="1" applyProtection="1">
      <alignment horizontal="center" vertical="center"/>
      <protection locked="0"/>
    </xf>
    <xf numFmtId="0" fontId="26" fillId="2" borderId="4" xfId="2" applyFont="1" applyFill="1" applyBorder="1" applyAlignment="1">
      <alignment horizontal="center" vertical="center"/>
    </xf>
    <xf numFmtId="0" fontId="25" fillId="6" borderId="4" xfId="2" applyFont="1" applyFill="1" applyBorder="1" applyAlignment="1">
      <alignment horizontal="center" vertical="center"/>
    </xf>
    <xf numFmtId="168" fontId="25" fillId="6" borderId="4" xfId="2" applyNumberFormat="1" applyFont="1" applyFill="1" applyBorder="1" applyAlignment="1">
      <alignment vertical="center"/>
    </xf>
    <xf numFmtId="4" fontId="25" fillId="7" borderId="4" xfId="2" applyNumberFormat="1" applyFont="1" applyFill="1" applyBorder="1" applyAlignment="1" applyProtection="1">
      <alignment vertical="center"/>
      <protection locked="0"/>
    </xf>
    <xf numFmtId="168" fontId="28" fillId="2" borderId="4" xfId="2" applyNumberFormat="1" applyFont="1" applyFill="1" applyBorder="1" applyAlignment="1">
      <alignment vertical="center"/>
    </xf>
    <xf numFmtId="0" fontId="28" fillId="7" borderId="4" xfId="2" applyFont="1" applyFill="1" applyBorder="1" applyAlignment="1" applyProtection="1">
      <alignment vertical="center"/>
      <protection locked="0"/>
    </xf>
    <xf numFmtId="44" fontId="12" fillId="5" borderId="6" xfId="9" applyFont="1" applyFill="1" applyBorder="1" applyAlignment="1" applyProtection="1">
      <alignment horizontal="right" vertical="center"/>
      <protection locked="0"/>
    </xf>
    <xf numFmtId="44" fontId="12" fillId="0" borderId="6" xfId="9" applyFont="1" applyBorder="1" applyAlignment="1" applyProtection="1">
      <alignment horizontal="right" vertical="center"/>
      <protection locked="0"/>
    </xf>
    <xf numFmtId="44" fontId="12" fillId="5" borderId="14" xfId="9" applyFont="1" applyFill="1" applyBorder="1" applyAlignment="1" applyProtection="1">
      <alignment horizontal="right" vertical="center"/>
      <protection locked="0"/>
    </xf>
    <xf numFmtId="44" fontId="12" fillId="2" borderId="14" xfId="9" applyFont="1" applyFill="1" applyBorder="1" applyAlignment="1">
      <alignment horizontal="right" vertical="center"/>
    </xf>
    <xf numFmtId="44" fontId="12" fillId="2" borderId="6" xfId="9" applyFont="1" applyFill="1" applyBorder="1" applyAlignment="1">
      <alignment horizontal="right" vertical="center"/>
    </xf>
    <xf numFmtId="44" fontId="12" fillId="2" borderId="6" xfId="9" applyFont="1" applyFill="1" applyBorder="1" applyAlignment="1">
      <alignment horizontal="right"/>
    </xf>
    <xf numFmtId="44" fontId="13" fillId="2" borderId="6" xfId="9" applyFont="1" applyFill="1" applyBorder="1" applyAlignment="1">
      <alignment horizontal="right"/>
    </xf>
    <xf numFmtId="168" fontId="16" fillId="2" borderId="6" xfId="7" applyNumberFormat="1" applyFont="1" applyFill="1" applyBorder="1" applyAlignment="1">
      <alignment horizontal="right"/>
    </xf>
    <xf numFmtId="44" fontId="13" fillId="2" borderId="14" xfId="9" applyFont="1" applyFill="1" applyBorder="1" applyAlignment="1">
      <alignment horizontal="right"/>
    </xf>
    <xf numFmtId="44" fontId="12" fillId="5" borderId="4" xfId="9" applyFont="1" applyFill="1" applyBorder="1" applyAlignment="1" applyProtection="1">
      <alignment horizontal="right" vertical="center"/>
      <protection locked="0"/>
    </xf>
    <xf numFmtId="44" fontId="12" fillId="0" borderId="4" xfId="9" applyFont="1" applyBorder="1" applyAlignment="1" applyProtection="1">
      <alignment horizontal="right" vertical="center"/>
      <protection locked="0"/>
    </xf>
    <xf numFmtId="44" fontId="12" fillId="2" borderId="4" xfId="9" applyFont="1" applyFill="1" applyBorder="1" applyAlignment="1" applyProtection="1">
      <alignment horizontal="right" vertical="center"/>
      <protection locked="0"/>
    </xf>
    <xf numFmtId="44" fontId="12" fillId="2" borderId="4" xfId="9" applyFont="1" applyFill="1" applyBorder="1" applyAlignment="1">
      <alignment horizontal="right"/>
    </xf>
    <xf numFmtId="44" fontId="13" fillId="2" borderId="7" xfId="9" applyFont="1" applyFill="1" applyBorder="1" applyAlignment="1">
      <alignment horizontal="right"/>
    </xf>
    <xf numFmtId="44" fontId="12" fillId="2" borderId="4" xfId="9" applyFont="1" applyFill="1" applyBorder="1" applyAlignment="1">
      <alignment horizontal="right" vertical="center"/>
    </xf>
    <xf numFmtId="44" fontId="13" fillId="2" borderId="4" xfId="9" applyFont="1" applyFill="1" applyBorder="1" applyAlignment="1">
      <alignment horizontal="right"/>
    </xf>
    <xf numFmtId="44" fontId="12" fillId="2" borderId="4" xfId="9" applyFont="1" applyFill="1" applyBorder="1" applyAlignment="1"/>
    <xf numFmtId="168" fontId="13" fillId="2" borderId="4" xfId="7" applyNumberFormat="1" applyFont="1" applyFill="1" applyBorder="1"/>
    <xf numFmtId="44" fontId="12" fillId="2" borderId="6" xfId="9" applyFont="1" applyFill="1" applyBorder="1" applyAlignment="1" applyProtection="1">
      <alignment horizontal="right" vertical="center"/>
    </xf>
    <xf numFmtId="44" fontId="12" fillId="6" borderId="6" xfId="9" applyFont="1" applyFill="1" applyBorder="1" applyAlignment="1" applyProtection="1">
      <alignment horizontal="right" vertical="center"/>
    </xf>
    <xf numFmtId="44" fontId="13" fillId="6" borderId="6" xfId="9" applyFont="1" applyFill="1" applyBorder="1" applyAlignment="1">
      <alignment horizontal="right"/>
    </xf>
    <xf numFmtId="44" fontId="13" fillId="6" borderId="4" xfId="9" applyFont="1" applyFill="1" applyBorder="1" applyAlignment="1">
      <alignment horizontal="right"/>
    </xf>
    <xf numFmtId="0" fontId="12" fillId="6" borderId="10" xfId="2" applyFont="1" applyFill="1" applyBorder="1"/>
    <xf numFmtId="0" fontId="12" fillId="6" borderId="12" xfId="2" applyFont="1" applyFill="1" applyBorder="1"/>
    <xf numFmtId="44" fontId="13" fillId="2" borderId="4" xfId="9" applyFont="1" applyFill="1" applyBorder="1" applyAlignment="1"/>
    <xf numFmtId="44" fontId="12" fillId="2" borderId="14" xfId="9" applyFont="1" applyFill="1" applyBorder="1" applyAlignment="1">
      <alignment horizontal="right"/>
    </xf>
    <xf numFmtId="10" fontId="12" fillId="2" borderId="4" xfId="7" applyNumberFormat="1" applyFont="1" applyFill="1" applyBorder="1" applyAlignment="1">
      <alignment horizontal="center" vertical="center"/>
    </xf>
    <xf numFmtId="10" fontId="28" fillId="2" borderId="4" xfId="2" applyNumberFormat="1" applyFont="1" applyFill="1" applyBorder="1" applyAlignment="1">
      <alignment horizontal="center" vertical="center"/>
    </xf>
    <xf numFmtId="44" fontId="12" fillId="0" borderId="4" xfId="9" applyFont="1" applyBorder="1" applyAlignment="1" applyProtection="1">
      <alignment horizontal="right"/>
      <protection locked="0"/>
    </xf>
    <xf numFmtId="44" fontId="12" fillId="0" borderId="14" xfId="9" applyFont="1" applyBorder="1" applyAlignment="1" applyProtection="1">
      <alignment horizontal="right"/>
      <protection locked="0"/>
    </xf>
    <xf numFmtId="44" fontId="13" fillId="0" borderId="6" xfId="9" applyFont="1" applyBorder="1" applyAlignment="1" applyProtection="1">
      <alignment horizontal="right"/>
      <protection locked="0"/>
    </xf>
    <xf numFmtId="44" fontId="12" fillId="5" borderId="4" xfId="9" applyFont="1" applyFill="1" applyBorder="1" applyAlignment="1" applyProtection="1">
      <alignment horizontal="right"/>
      <protection locked="0"/>
    </xf>
    <xf numFmtId="44" fontId="12" fillId="5" borderId="6" xfId="9" applyFont="1" applyFill="1" applyBorder="1" applyAlignment="1" applyProtection="1">
      <alignment horizontal="right"/>
      <protection locked="0"/>
    </xf>
    <xf numFmtId="44" fontId="12" fillId="0" borderId="6" xfId="9" applyFont="1" applyBorder="1" applyAlignment="1" applyProtection="1">
      <alignment horizontal="right"/>
      <protection locked="0"/>
    </xf>
    <xf numFmtId="44" fontId="12" fillId="0" borderId="6" xfId="9" applyFont="1" applyFill="1" applyBorder="1" applyAlignment="1" applyProtection="1">
      <alignment horizontal="right" vertical="center"/>
      <protection locked="0"/>
    </xf>
    <xf numFmtId="2" fontId="18" fillId="0" borderId="4" xfId="4" applyNumberFormat="1" applyFont="1" applyBorder="1" applyAlignment="1" applyProtection="1">
      <alignment horizontal="right"/>
      <protection locked="0"/>
    </xf>
    <xf numFmtId="44" fontId="13" fillId="3" borderId="6" xfId="9" applyFont="1" applyFill="1" applyBorder="1" applyAlignment="1">
      <alignment horizontal="right"/>
    </xf>
    <xf numFmtId="44" fontId="13" fillId="3" borderId="4" xfId="9" applyFont="1" applyFill="1" applyBorder="1" applyAlignment="1">
      <alignment horizontal="right"/>
    </xf>
    <xf numFmtId="0" fontId="12" fillId="3" borderId="10" xfId="2" applyFont="1" applyFill="1" applyBorder="1"/>
    <xf numFmtId="0" fontId="12" fillId="3" borderId="12" xfId="2" applyFont="1" applyFill="1" applyBorder="1"/>
    <xf numFmtId="0" fontId="13" fillId="2" borderId="11" xfId="3" applyFont="1" applyFill="1" applyBorder="1" applyAlignment="1">
      <alignment horizontal="center" vertical="center"/>
    </xf>
    <xf numFmtId="0" fontId="13" fillId="2" borderId="5" xfId="3" applyFont="1" applyFill="1" applyBorder="1" applyAlignment="1">
      <alignment horizontal="center" vertical="center"/>
    </xf>
    <xf numFmtId="0" fontId="12" fillId="0" borderId="11" xfId="3" applyFont="1" applyBorder="1" applyAlignment="1" applyProtection="1">
      <alignment horizontal="left" vertical="center"/>
      <protection locked="0"/>
    </xf>
    <xf numFmtId="0" fontId="12" fillId="0" borderId="6" xfId="3" applyFont="1" applyBorder="1" applyAlignment="1" applyProtection="1">
      <alignment horizontal="left" vertical="center"/>
      <protection locked="0"/>
    </xf>
    <xf numFmtId="0" fontId="19" fillId="4" borderId="4" xfId="3" applyFont="1" applyFill="1" applyBorder="1" applyAlignment="1">
      <alignment horizontal="left" vertical="center"/>
    </xf>
    <xf numFmtId="166" fontId="12" fillId="0" borderId="11" xfId="3" applyNumberFormat="1" applyFont="1" applyBorder="1" applyAlignment="1" applyProtection="1">
      <alignment horizontal="left" vertical="center"/>
      <protection locked="0"/>
    </xf>
    <xf numFmtId="166" fontId="12" fillId="0" borderId="6" xfId="3" applyNumberFormat="1" applyFont="1" applyBorder="1" applyAlignment="1" applyProtection="1">
      <alignment horizontal="left" vertical="center"/>
      <protection locked="0"/>
    </xf>
    <xf numFmtId="0" fontId="19" fillId="2" borderId="4" xfId="3" applyFont="1" applyFill="1" applyBorder="1" applyAlignment="1">
      <alignment horizontal="center" vertical="center"/>
    </xf>
    <xf numFmtId="0" fontId="19" fillId="4" borderId="4" xfId="3" applyFont="1" applyFill="1" applyBorder="1" applyAlignment="1">
      <alignment horizontal="center" vertical="center"/>
    </xf>
    <xf numFmtId="0" fontId="13" fillId="2" borderId="4" xfId="3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3" fillId="0" borderId="4" xfId="3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11" xfId="3" applyFont="1" applyBorder="1" applyAlignment="1" applyProtection="1">
      <alignment horizontal="left" vertical="center" wrapText="1"/>
      <protection locked="0"/>
    </xf>
    <xf numFmtId="0" fontId="12" fillId="0" borderId="6" xfId="3" applyFont="1" applyBorder="1" applyAlignment="1" applyProtection="1">
      <alignment horizontal="left" vertical="center" wrapText="1"/>
      <protection locked="0"/>
    </xf>
    <xf numFmtId="0" fontId="13" fillId="2" borderId="11" xfId="4" applyFont="1" applyFill="1" applyBorder="1"/>
    <xf numFmtId="0" fontId="12" fillId="2" borderId="5" xfId="0" applyFont="1" applyFill="1" applyBorder="1"/>
    <xf numFmtId="0" fontId="12" fillId="2" borderId="6" xfId="0" applyFont="1" applyFill="1" applyBorder="1"/>
    <xf numFmtId="0" fontId="12" fillId="2" borderId="11" xfId="4" applyFont="1" applyFill="1" applyBorder="1" applyAlignment="1">
      <alignment horizontal="right"/>
    </xf>
    <xf numFmtId="0" fontId="12" fillId="2" borderId="5" xfId="4" applyFont="1" applyFill="1" applyBorder="1" applyAlignment="1">
      <alignment horizontal="right"/>
    </xf>
    <xf numFmtId="0" fontId="12" fillId="2" borderId="5" xfId="4" applyFont="1" applyFill="1" applyBorder="1" applyAlignment="1">
      <alignment horizontal="center"/>
    </xf>
    <xf numFmtId="0" fontId="12" fillId="2" borderId="6" xfId="4" applyFont="1" applyFill="1" applyBorder="1" applyAlignment="1">
      <alignment horizontal="center"/>
    </xf>
    <xf numFmtId="0" fontId="13" fillId="2" borderId="4" xfId="4" applyFont="1" applyFill="1" applyBorder="1"/>
    <xf numFmtId="0" fontId="12" fillId="2" borderId="4" xfId="0" applyFont="1" applyFill="1" applyBorder="1"/>
    <xf numFmtId="0" fontId="12" fillId="2" borderId="4" xfId="4" applyFont="1" applyFill="1" applyBorder="1" applyAlignment="1">
      <alignment horizontal="center" wrapText="1"/>
    </xf>
    <xf numFmtId="0" fontId="21" fillId="2" borderId="7" xfId="4" applyFont="1" applyFill="1" applyBorder="1" applyAlignment="1">
      <alignment horizontal="center" vertical="center" textRotation="90"/>
    </xf>
    <xf numFmtId="0" fontId="21" fillId="2" borderId="9" xfId="0" applyFont="1" applyFill="1" applyBorder="1" applyAlignment="1">
      <alignment horizontal="center" vertical="center" textRotation="90"/>
    </xf>
    <xf numFmtId="0" fontId="19" fillId="4" borderId="4" xfId="4" applyFont="1" applyFill="1" applyBorder="1" applyAlignment="1">
      <alignment vertical="center"/>
    </xf>
    <xf numFmtId="0" fontId="20" fillId="4" borderId="4" xfId="0" applyFont="1" applyFill="1" applyBorder="1"/>
    <xf numFmtId="0" fontId="14" fillId="2" borderId="7" xfId="4" applyFont="1" applyFill="1" applyBorder="1" applyAlignment="1">
      <alignment horizontal="center" vertical="center" wrapText="1"/>
    </xf>
    <xf numFmtId="0" fontId="14" fillId="2" borderId="8" xfId="4" applyFont="1" applyFill="1" applyBorder="1" applyAlignment="1">
      <alignment horizontal="center" vertical="center" wrapText="1"/>
    </xf>
    <xf numFmtId="0" fontId="14" fillId="2" borderId="9" xfId="4" applyFont="1" applyFill="1" applyBorder="1" applyAlignment="1">
      <alignment horizontal="center" vertical="center" wrapText="1"/>
    </xf>
    <xf numFmtId="0" fontId="13" fillId="2" borderId="13" xfId="4" applyFont="1" applyFill="1" applyBorder="1" applyAlignment="1">
      <alignment horizontal="center" vertical="center"/>
    </xf>
    <xf numFmtId="0" fontId="13" fillId="2" borderId="2" xfId="4" applyFont="1" applyFill="1" applyBorder="1" applyAlignment="1">
      <alignment horizontal="center" vertical="center"/>
    </xf>
    <xf numFmtId="0" fontId="13" fillId="2" borderId="14" xfId="4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horizontal="center" vertical="center"/>
    </xf>
    <xf numFmtId="0" fontId="13" fillId="2" borderId="0" xfId="4" applyFont="1" applyFill="1" applyAlignment="1">
      <alignment horizontal="center" vertical="center"/>
    </xf>
    <xf numFmtId="0" fontId="13" fillId="2" borderId="3" xfId="4" applyFont="1" applyFill="1" applyBorder="1" applyAlignment="1">
      <alignment horizontal="center" vertical="center"/>
    </xf>
    <xf numFmtId="0" fontId="13" fillId="2" borderId="15" xfId="4" applyFont="1" applyFill="1" applyBorder="1" applyAlignment="1">
      <alignment horizontal="center" vertical="center"/>
    </xf>
    <xf numFmtId="0" fontId="13" fillId="2" borderId="10" xfId="4" applyFont="1" applyFill="1" applyBorder="1" applyAlignment="1">
      <alignment horizontal="center" vertical="center"/>
    </xf>
    <xf numFmtId="0" fontId="13" fillId="2" borderId="12" xfId="4" applyFont="1" applyFill="1" applyBorder="1" applyAlignment="1">
      <alignment horizontal="center" vertical="center"/>
    </xf>
    <xf numFmtId="0" fontId="13" fillId="2" borderId="11" xfId="4" applyFont="1" applyFill="1" applyBorder="1" applyAlignment="1">
      <alignment horizontal="center" vertical="center" wrapText="1"/>
    </xf>
    <xf numFmtId="0" fontId="13" fillId="2" borderId="5" xfId="4" applyFont="1" applyFill="1" applyBorder="1" applyAlignment="1">
      <alignment horizontal="center" vertical="center" wrapText="1"/>
    </xf>
    <xf numFmtId="0" fontId="13" fillId="2" borderId="6" xfId="4" applyFont="1" applyFill="1" applyBorder="1" applyAlignment="1">
      <alignment horizontal="center" vertical="center" wrapText="1"/>
    </xf>
    <xf numFmtId="0" fontId="14" fillId="2" borderId="7" xfId="4" applyFont="1" applyFill="1" applyBorder="1" applyAlignment="1">
      <alignment horizontal="center" vertical="center"/>
    </xf>
    <xf numFmtId="0" fontId="14" fillId="2" borderId="9" xfId="4" applyFont="1" applyFill="1" applyBorder="1" applyAlignment="1">
      <alignment horizontal="center" vertical="center"/>
    </xf>
    <xf numFmtId="0" fontId="12" fillId="4" borderId="4" xfId="0" applyFont="1" applyFill="1" applyBorder="1"/>
    <xf numFmtId="0" fontId="0" fillId="0" borderId="9" xfId="0" applyBorder="1" applyAlignment="1">
      <alignment horizontal="center" vertical="center"/>
    </xf>
    <xf numFmtId="0" fontId="12" fillId="2" borderId="5" xfId="4" applyFont="1" applyFill="1" applyBorder="1" applyAlignment="1">
      <alignment horizontal="center" wrapText="1"/>
    </xf>
    <xf numFmtId="0" fontId="12" fillId="2" borderId="6" xfId="4" applyFont="1" applyFill="1" applyBorder="1" applyAlignment="1">
      <alignment horizontal="center" wrapText="1"/>
    </xf>
    <xf numFmtId="0" fontId="19" fillId="4" borderId="11" xfId="5" applyFont="1" applyFill="1" applyBorder="1" applyAlignment="1">
      <alignment horizontal="left" vertical="center"/>
    </xf>
    <xf numFmtId="0" fontId="19" fillId="4" borderId="5" xfId="5" applyFont="1" applyFill="1" applyBorder="1" applyAlignment="1">
      <alignment horizontal="left" vertical="center"/>
    </xf>
    <xf numFmtId="0" fontId="19" fillId="4" borderId="6" xfId="5" applyFont="1" applyFill="1" applyBorder="1" applyAlignment="1">
      <alignment horizontal="left" vertical="center"/>
    </xf>
    <xf numFmtId="0" fontId="14" fillId="2" borderId="7" xfId="5" applyFont="1" applyFill="1" applyBorder="1" applyAlignment="1">
      <alignment horizontal="center" vertical="center"/>
    </xf>
    <xf numFmtId="0" fontId="14" fillId="2" borderId="8" xfId="5" applyFont="1" applyFill="1" applyBorder="1" applyAlignment="1">
      <alignment horizontal="center" vertical="center"/>
    </xf>
    <xf numFmtId="0" fontId="14" fillId="2" borderId="9" xfId="5" applyFont="1" applyFill="1" applyBorder="1" applyAlignment="1">
      <alignment horizontal="center" vertical="center"/>
    </xf>
    <xf numFmtId="0" fontId="13" fillId="2" borderId="11" xfId="5" applyFont="1" applyFill="1" applyBorder="1" applyAlignment="1">
      <alignment horizontal="center" vertical="center" wrapText="1"/>
    </xf>
    <xf numFmtId="0" fontId="13" fillId="2" borderId="5" xfId="5" applyFont="1" applyFill="1" applyBorder="1" applyAlignment="1">
      <alignment horizontal="center" vertical="center" wrapText="1"/>
    </xf>
    <xf numFmtId="0" fontId="13" fillId="2" borderId="6" xfId="5" applyFont="1" applyFill="1" applyBorder="1" applyAlignment="1">
      <alignment horizontal="center" vertical="center" wrapText="1"/>
    </xf>
    <xf numFmtId="0" fontId="13" fillId="2" borderId="8" xfId="5" applyFont="1" applyFill="1" applyBorder="1" applyAlignment="1">
      <alignment horizontal="center" vertical="center" wrapText="1"/>
    </xf>
    <xf numFmtId="0" fontId="13" fillId="2" borderId="9" xfId="5" applyFont="1" applyFill="1" applyBorder="1" applyAlignment="1">
      <alignment horizontal="center" vertical="center" wrapText="1"/>
    </xf>
    <xf numFmtId="0" fontId="28" fillId="2" borderId="4" xfId="2" applyFont="1" applyFill="1" applyBorder="1" applyAlignment="1">
      <alignment horizontal="left" vertical="center"/>
    </xf>
    <xf numFmtId="0" fontId="19" fillId="4" borderId="4" xfId="6" applyFont="1" applyFill="1" applyBorder="1" applyAlignment="1">
      <alignment horizontal="left" vertical="center"/>
    </xf>
    <xf numFmtId="0" fontId="25" fillId="6" borderId="4" xfId="2" applyFont="1" applyFill="1" applyBorder="1" applyAlignment="1">
      <alignment vertical="center"/>
    </xf>
    <xf numFmtId="0" fontId="25" fillId="7" borderId="4" xfId="2" applyFont="1" applyFill="1" applyBorder="1" applyAlignment="1">
      <alignment horizontal="left" vertical="center"/>
    </xf>
    <xf numFmtId="0" fontId="28" fillId="2" borderId="4" xfId="2" applyFont="1" applyFill="1" applyBorder="1" applyAlignment="1">
      <alignment horizontal="left" vertical="center" wrapText="1"/>
    </xf>
    <xf numFmtId="49" fontId="28" fillId="2" borderId="4" xfId="2" applyNumberFormat="1" applyFont="1" applyFill="1" applyBorder="1" applyAlignment="1">
      <alignment horizontal="left" vertical="center" wrapText="1"/>
    </xf>
    <xf numFmtId="0" fontId="25" fillId="7" borderId="4" xfId="2" applyFont="1" applyFill="1" applyBorder="1" applyAlignment="1">
      <alignment vertical="center" wrapText="1"/>
    </xf>
    <xf numFmtId="0" fontId="25" fillId="6" borderId="4" xfId="2" applyFont="1" applyFill="1" applyBorder="1" applyAlignment="1">
      <alignment vertical="center" wrapText="1"/>
    </xf>
    <xf numFmtId="0" fontId="28" fillId="0" borderId="2" xfId="2" applyFont="1" applyBorder="1" applyAlignment="1" applyProtection="1">
      <alignment horizontal="center" vertical="center"/>
      <protection locked="0"/>
    </xf>
    <xf numFmtId="49" fontId="22" fillId="0" borderId="11" xfId="7" applyNumberFormat="1" applyFont="1" applyBorder="1" applyAlignment="1" applyProtection="1">
      <alignment horizontal="center" vertical="center"/>
      <protection locked="0"/>
    </xf>
    <xf numFmtId="49" fontId="22" fillId="0" borderId="6" xfId="7" applyNumberFormat="1" applyFont="1" applyBorder="1" applyAlignment="1" applyProtection="1">
      <alignment horizontal="center" vertical="center"/>
      <protection locked="0"/>
    </xf>
    <xf numFmtId="3" fontId="22" fillId="0" borderId="11" xfId="7" applyNumberFormat="1" applyFont="1" applyBorder="1" applyAlignment="1" applyProtection="1">
      <alignment horizontal="center"/>
      <protection locked="0"/>
    </xf>
    <xf numFmtId="3" fontId="22" fillId="0" borderId="6" xfId="7" applyNumberFormat="1" applyFont="1" applyBorder="1" applyAlignment="1" applyProtection="1">
      <alignment horizontal="center"/>
      <protection locked="0"/>
    </xf>
    <xf numFmtId="3" fontId="22" fillId="0" borderId="13" xfId="7" applyNumberFormat="1" applyFont="1" applyBorder="1" applyAlignment="1" applyProtection="1">
      <alignment horizontal="center" vertical="top"/>
      <protection locked="0"/>
    </xf>
    <xf numFmtId="3" fontId="22" fillId="0" borderId="14" xfId="7" applyNumberFormat="1" applyFont="1" applyBorder="1" applyAlignment="1" applyProtection="1">
      <alignment horizontal="center" vertical="top"/>
      <protection locked="0"/>
    </xf>
    <xf numFmtId="3" fontId="22" fillId="0" borderId="1" xfId="7" applyNumberFormat="1" applyFont="1" applyBorder="1" applyAlignment="1" applyProtection="1">
      <alignment horizontal="center" vertical="top"/>
      <protection locked="0"/>
    </xf>
    <xf numFmtId="3" fontId="22" fillId="0" borderId="3" xfId="7" applyNumberFormat="1" applyFont="1" applyBorder="1" applyAlignment="1" applyProtection="1">
      <alignment horizontal="center" vertical="top"/>
      <protection locked="0"/>
    </xf>
    <xf numFmtId="0" fontId="13" fillId="0" borderId="1" xfId="7" applyFont="1" applyBorder="1" applyAlignment="1" applyProtection="1">
      <alignment horizontal="left" vertical="center" wrapText="1"/>
      <protection locked="0"/>
    </xf>
    <xf numFmtId="0" fontId="13" fillId="0" borderId="0" xfId="7" applyFont="1" applyAlignment="1" applyProtection="1">
      <alignment horizontal="left" vertical="center" wrapText="1"/>
      <protection locked="0"/>
    </xf>
    <xf numFmtId="0" fontId="13" fillId="0" borderId="3" xfId="7" applyFont="1" applyBorder="1" applyAlignment="1" applyProtection="1">
      <alignment horizontal="left" vertical="center" wrapText="1"/>
      <protection locked="0"/>
    </xf>
    <xf numFmtId="0" fontId="13" fillId="0" borderId="15" xfId="7" applyFont="1" applyBorder="1" applyAlignment="1" applyProtection="1">
      <alignment horizontal="left" vertical="center" wrapText="1"/>
      <protection locked="0"/>
    </xf>
    <xf numFmtId="0" fontId="13" fillId="0" borderId="10" xfId="7" applyFont="1" applyBorder="1" applyAlignment="1" applyProtection="1">
      <alignment horizontal="left" vertical="center" wrapText="1"/>
      <protection locked="0"/>
    </xf>
    <xf numFmtId="0" fontId="13" fillId="0" borderId="12" xfId="7" applyFont="1" applyBorder="1" applyAlignment="1" applyProtection="1">
      <alignment horizontal="left" vertical="center" wrapText="1"/>
      <protection locked="0"/>
    </xf>
    <xf numFmtId="0" fontId="13" fillId="3" borderId="15" xfId="7" applyFont="1" applyFill="1" applyBorder="1"/>
    <xf numFmtId="0" fontId="13" fillId="3" borderId="10" xfId="7" applyFont="1" applyFill="1" applyBorder="1"/>
    <xf numFmtId="0" fontId="12" fillId="2" borderId="7" xfId="7" applyFont="1" applyFill="1" applyBorder="1" applyAlignment="1">
      <alignment horizontal="center"/>
    </xf>
    <xf numFmtId="0" fontId="12" fillId="2" borderId="8" xfId="7" applyFont="1" applyFill="1" applyBorder="1" applyAlignment="1">
      <alignment horizontal="center"/>
    </xf>
    <xf numFmtId="0" fontId="12" fillId="2" borderId="9" xfId="7" applyFont="1" applyFill="1" applyBorder="1" applyAlignment="1">
      <alignment horizontal="center"/>
    </xf>
    <xf numFmtId="0" fontId="13" fillId="2" borderId="11" xfId="7" applyFont="1" applyFill="1" applyBorder="1" applyAlignment="1">
      <alignment horizontal="left"/>
    </xf>
    <xf numFmtId="0" fontId="13" fillId="2" borderId="5" xfId="7" applyFont="1" applyFill="1" applyBorder="1" applyAlignment="1">
      <alignment horizontal="left"/>
    </xf>
    <xf numFmtId="0" fontId="13" fillId="2" borderId="6" xfId="7" applyFont="1" applyFill="1" applyBorder="1" applyAlignment="1">
      <alignment horizontal="left"/>
    </xf>
    <xf numFmtId="0" fontId="13" fillId="2" borderId="4" xfId="7" applyFont="1" applyFill="1" applyBorder="1" applyAlignment="1">
      <alignment horizontal="left"/>
    </xf>
    <xf numFmtId="4" fontId="13" fillId="2" borderId="7" xfId="7" applyNumberFormat="1" applyFont="1" applyFill="1" applyBorder="1" applyAlignment="1">
      <alignment horizontal="center"/>
    </xf>
    <xf numFmtId="4" fontId="13" fillId="2" borderId="8" xfId="7" applyNumberFormat="1" applyFont="1" applyFill="1" applyBorder="1" applyAlignment="1">
      <alignment horizontal="center"/>
    </xf>
    <xf numFmtId="4" fontId="13" fillId="2" borderId="9" xfId="7" applyNumberFormat="1" applyFont="1" applyFill="1" applyBorder="1" applyAlignment="1">
      <alignment horizontal="center"/>
    </xf>
    <xf numFmtId="0" fontId="12" fillId="2" borderId="4" xfId="7" applyFont="1" applyFill="1" applyBorder="1" applyAlignment="1">
      <alignment horizontal="center"/>
    </xf>
    <xf numFmtId="0" fontId="13" fillId="3" borderId="13" xfId="2" applyFont="1" applyFill="1" applyBorder="1" applyAlignment="1">
      <alignment horizontal="left" vertical="center" wrapText="1"/>
    </xf>
    <xf numFmtId="0" fontId="13" fillId="3" borderId="14" xfId="2" applyFont="1" applyFill="1" applyBorder="1" applyAlignment="1">
      <alignment horizontal="left" vertical="center" wrapText="1"/>
    </xf>
    <xf numFmtId="0" fontId="13" fillId="3" borderId="15" xfId="2" applyFont="1" applyFill="1" applyBorder="1" applyAlignment="1">
      <alignment horizontal="left" vertical="center" wrapText="1"/>
    </xf>
    <xf numFmtId="0" fontId="13" fillId="3" borderId="12" xfId="2" applyFont="1" applyFill="1" applyBorder="1" applyAlignment="1">
      <alignment horizontal="left" vertical="center" wrapText="1"/>
    </xf>
    <xf numFmtId="0" fontId="13" fillId="3" borderId="4" xfId="7" applyFont="1" applyFill="1" applyBorder="1" applyAlignment="1">
      <alignment horizontal="center"/>
    </xf>
    <xf numFmtId="0" fontId="13" fillId="2" borderId="15" xfId="7" applyFont="1" applyFill="1" applyBorder="1"/>
    <xf numFmtId="0" fontId="13" fillId="2" borderId="10" xfId="7" applyFont="1" applyFill="1" applyBorder="1"/>
    <xf numFmtId="44" fontId="13" fillId="2" borderId="7" xfId="9" applyFont="1" applyFill="1" applyBorder="1" applyAlignment="1">
      <alignment horizontal="center"/>
    </xf>
    <xf numFmtId="44" fontId="13" fillId="2" borderId="9" xfId="9" applyFont="1" applyFill="1" applyBorder="1" applyAlignment="1">
      <alignment horizontal="center"/>
    </xf>
    <xf numFmtId="4" fontId="12" fillId="2" borderId="7" xfId="7" applyNumberFormat="1" applyFont="1" applyFill="1" applyBorder="1" applyAlignment="1">
      <alignment horizontal="center"/>
    </xf>
    <xf numFmtId="4" fontId="12" fillId="2" borderId="9" xfId="7" applyNumberFormat="1" applyFont="1" applyFill="1" applyBorder="1" applyAlignment="1">
      <alignment horizontal="center"/>
    </xf>
    <xf numFmtId="44" fontId="13" fillId="2" borderId="8" xfId="9" applyFont="1" applyFill="1" applyBorder="1" applyAlignment="1">
      <alignment horizontal="center"/>
    </xf>
    <xf numFmtId="0" fontId="13" fillId="2" borderId="11" xfId="7" applyFont="1" applyFill="1" applyBorder="1" applyAlignment="1">
      <alignment horizontal="left" vertical="center" wrapText="1"/>
    </xf>
    <xf numFmtId="0" fontId="13" fillId="2" borderId="6" xfId="7" applyFont="1" applyFill="1" applyBorder="1" applyAlignment="1">
      <alignment horizontal="left" vertical="center" wrapText="1"/>
    </xf>
    <xf numFmtId="0" fontId="13" fillId="2" borderId="11" xfId="7" applyFont="1" applyFill="1" applyBorder="1" applyAlignment="1">
      <alignment horizontal="left" vertical="center"/>
    </xf>
    <xf numFmtId="0" fontId="12" fillId="2" borderId="6" xfId="2" applyFont="1" applyFill="1" applyBorder="1" applyAlignment="1">
      <alignment vertical="center"/>
    </xf>
    <xf numFmtId="0" fontId="13" fillId="2" borderId="11" xfId="7" applyFont="1" applyFill="1" applyBorder="1" applyAlignment="1">
      <alignment vertical="center"/>
    </xf>
    <xf numFmtId="0" fontId="12" fillId="2" borderId="5" xfId="2" applyFont="1" applyFill="1" applyBorder="1" applyAlignment="1">
      <alignment vertical="center"/>
    </xf>
    <xf numFmtId="0" fontId="14" fillId="2" borderId="4" xfId="7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3" fillId="2" borderId="4" xfId="7" applyFont="1" applyFill="1" applyBorder="1" applyAlignment="1">
      <alignment horizontal="left" vertical="center"/>
    </xf>
    <xf numFmtId="0" fontId="14" fillId="2" borderId="7" xfId="7" applyFont="1" applyFill="1" applyBorder="1" applyAlignment="1">
      <alignment horizontal="center" vertical="center"/>
    </xf>
    <xf numFmtId="0" fontId="14" fillId="2" borderId="9" xfId="7" applyFont="1" applyFill="1" applyBorder="1" applyAlignment="1">
      <alignment horizontal="center" vertical="center"/>
    </xf>
    <xf numFmtId="0" fontId="19" fillId="4" borderId="4" xfId="7" applyFont="1" applyFill="1" applyBorder="1" applyAlignment="1">
      <alignment vertical="center"/>
    </xf>
    <xf numFmtId="0" fontId="12" fillId="4" borderId="4" xfId="2" applyFont="1" applyFill="1" applyBorder="1"/>
    <xf numFmtId="0" fontId="14" fillId="0" borderId="0" xfId="7" applyFont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vertical="center"/>
      <protection locked="0"/>
    </xf>
    <xf numFmtId="0" fontId="14" fillId="0" borderId="0" xfId="2" applyFont="1" applyAlignment="1" applyProtection="1">
      <alignment horizontal="center" vertical="center"/>
      <protection locked="0"/>
    </xf>
    <xf numFmtId="4" fontId="12" fillId="2" borderId="4" xfId="7" applyNumberFormat="1" applyFont="1" applyFill="1" applyBorder="1" applyAlignment="1">
      <alignment horizontal="center"/>
    </xf>
    <xf numFmtId="0" fontId="13" fillId="2" borderId="11" xfId="7" applyFont="1" applyFill="1" applyBorder="1" applyAlignment="1">
      <alignment vertical="center" wrapText="1"/>
    </xf>
    <xf numFmtId="165" fontId="12" fillId="2" borderId="7" xfId="7" applyNumberFormat="1" applyFont="1" applyFill="1" applyBorder="1" applyAlignment="1">
      <alignment horizontal="center" vertical="center"/>
    </xf>
    <xf numFmtId="165" fontId="12" fillId="2" borderId="9" xfId="7" applyNumberFormat="1" applyFont="1" applyFill="1" applyBorder="1" applyAlignment="1">
      <alignment horizontal="center" vertical="center"/>
    </xf>
    <xf numFmtId="165" fontId="12" fillId="2" borderId="4" xfId="7" applyNumberFormat="1" applyFont="1" applyFill="1" applyBorder="1" applyAlignment="1">
      <alignment horizontal="center" vertical="center"/>
    </xf>
    <xf numFmtId="0" fontId="13" fillId="3" borderId="15" xfId="7" applyFont="1" applyFill="1" applyBorder="1" applyAlignment="1">
      <alignment horizontal="left"/>
    </xf>
    <xf numFmtId="0" fontId="13" fillId="3" borderId="10" xfId="7" applyFont="1" applyFill="1" applyBorder="1" applyAlignment="1">
      <alignment horizontal="left"/>
    </xf>
    <xf numFmtId="0" fontId="13" fillId="3" borderId="12" xfId="7" applyFont="1" applyFill="1" applyBorder="1" applyAlignment="1">
      <alignment horizontal="left"/>
    </xf>
    <xf numFmtId="0" fontId="14" fillId="2" borderId="7" xfId="7" applyFont="1" applyFill="1" applyBorder="1" applyAlignment="1">
      <alignment horizontal="center" vertical="center" textRotation="90" wrapText="1"/>
    </xf>
    <xf numFmtId="0" fontId="22" fillId="2" borderId="8" xfId="2" applyFont="1" applyFill="1" applyBorder="1" applyAlignment="1">
      <alignment horizontal="center" vertical="center" textRotation="90" wrapText="1"/>
    </xf>
    <xf numFmtId="0" fontId="22" fillId="2" borderId="9" xfId="2" applyFont="1" applyFill="1" applyBorder="1" applyAlignment="1">
      <alignment horizontal="center" vertical="center" textRotation="90" wrapText="1"/>
    </xf>
    <xf numFmtId="4" fontId="12" fillId="2" borderId="11" xfId="7" applyNumberFormat="1" applyFont="1" applyFill="1" applyBorder="1" applyAlignment="1">
      <alignment horizontal="center"/>
    </xf>
    <xf numFmtId="4" fontId="12" fillId="2" borderId="6" xfId="7" applyNumberFormat="1" applyFont="1" applyFill="1" applyBorder="1" applyAlignment="1">
      <alignment horizontal="center"/>
    </xf>
    <xf numFmtId="0" fontId="12" fillId="2" borderId="6" xfId="2" applyFont="1" applyFill="1" applyBorder="1" applyAlignment="1">
      <alignment vertical="center" wrapText="1"/>
    </xf>
    <xf numFmtId="0" fontId="16" fillId="6" borderId="4" xfId="7" applyFont="1" applyFill="1" applyBorder="1" applyAlignment="1">
      <alignment horizontal="center" vertical="center"/>
    </xf>
    <xf numFmtId="0" fontId="18" fillId="6" borderId="4" xfId="2" applyFont="1" applyFill="1" applyBorder="1" applyAlignment="1">
      <alignment vertical="center"/>
    </xf>
    <xf numFmtId="0" fontId="13" fillId="6" borderId="15" xfId="7" applyFont="1" applyFill="1" applyBorder="1" applyAlignment="1">
      <alignment horizontal="left"/>
    </xf>
    <xf numFmtId="0" fontId="13" fillId="6" borderId="10" xfId="7" applyFont="1" applyFill="1" applyBorder="1" applyAlignment="1">
      <alignment horizontal="left"/>
    </xf>
    <xf numFmtId="0" fontId="13" fillId="6" borderId="12" xfId="7" applyFont="1" applyFill="1" applyBorder="1" applyAlignment="1">
      <alignment horizontal="left"/>
    </xf>
    <xf numFmtId="0" fontId="14" fillId="2" borderId="11" xfId="7" applyFont="1" applyFill="1" applyBorder="1" applyAlignment="1">
      <alignment horizontal="center" vertical="center" wrapText="1"/>
    </xf>
    <xf numFmtId="0" fontId="14" fillId="2" borderId="5" xfId="7" applyFont="1" applyFill="1" applyBorder="1" applyAlignment="1">
      <alignment horizontal="center" vertical="center" wrapText="1"/>
    </xf>
    <xf numFmtId="0" fontId="14" fillId="2" borderId="6" xfId="7" applyFont="1" applyFill="1" applyBorder="1" applyAlignment="1">
      <alignment horizontal="center" vertical="center" wrapText="1"/>
    </xf>
    <xf numFmtId="0" fontId="13" fillId="2" borderId="4" xfId="7" applyFont="1" applyFill="1" applyBorder="1" applyAlignment="1">
      <alignment horizontal="left" vertical="center" wrapText="1"/>
    </xf>
    <xf numFmtId="0" fontId="13" fillId="2" borderId="15" xfId="7" applyFont="1" applyFill="1" applyBorder="1" applyAlignment="1">
      <alignment horizontal="left"/>
    </xf>
    <xf numFmtId="0" fontId="13" fillId="2" borderId="10" xfId="7" applyFont="1" applyFill="1" applyBorder="1" applyAlignment="1">
      <alignment horizontal="left"/>
    </xf>
    <xf numFmtId="0" fontId="13" fillId="2" borderId="12" xfId="7" applyFont="1" applyFill="1" applyBorder="1" applyAlignment="1">
      <alignment horizontal="left"/>
    </xf>
    <xf numFmtId="0" fontId="13" fillId="6" borderId="15" xfId="7" applyFont="1" applyFill="1" applyBorder="1"/>
    <xf numFmtId="0" fontId="13" fillId="6" borderId="10" xfId="7" applyFont="1" applyFill="1" applyBorder="1"/>
    <xf numFmtId="0" fontId="19" fillId="4" borderId="4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4" fontId="12" fillId="0" borderId="4" xfId="0" applyNumberFormat="1" applyFont="1" applyBorder="1" applyAlignment="1" applyProtection="1">
      <alignment horizontal="center"/>
      <protection locked="0"/>
    </xf>
    <xf numFmtId="0" fontId="12" fillId="2" borderId="7" xfId="0" applyFont="1" applyFill="1" applyBorder="1"/>
    <xf numFmtId="4" fontId="12" fillId="0" borderId="7" xfId="0" applyNumberFormat="1" applyFont="1" applyBorder="1" applyAlignment="1" applyProtection="1">
      <alignment horizontal="center"/>
      <protection locked="0"/>
    </xf>
    <xf numFmtId="0" fontId="19" fillId="4" borderId="16" xfId="0" applyFont="1" applyFill="1" applyBorder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19" fillId="4" borderId="18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0" fontId="16" fillId="2" borderId="6" xfId="7" applyNumberFormat="1" applyFont="1" applyFill="1" applyBorder="1" applyAlignment="1">
      <alignment horizontal="right"/>
    </xf>
  </cellXfs>
  <cellStyles count="10">
    <cellStyle name="Euro" xfId="1" xr:uid="{00000000-0005-0000-0000-000000000000}"/>
    <cellStyle name="Normale" xfId="0" builtinId="0"/>
    <cellStyle name="Normale 2" xfId="2" xr:uid="{00000000-0005-0000-0000-000002000000}"/>
    <cellStyle name="Normale_QTESN1OR" xfId="3" xr:uid="{00000000-0005-0000-0000-000003000000}"/>
    <cellStyle name="Normale_QTESN2OR" xfId="4" xr:uid="{00000000-0005-0000-0000-000004000000}"/>
    <cellStyle name="Normale_QTESN3OR" xfId="5" xr:uid="{00000000-0005-0000-0000-000005000000}"/>
    <cellStyle name="Normale_QTESN4OR 2 2" xfId="6" xr:uid="{00000000-0005-0000-0000-000006000000}"/>
    <cellStyle name="Normale_QTESN6OR" xfId="7" xr:uid="{00000000-0005-0000-0000-000007000000}"/>
    <cellStyle name="Valuta" xfId="9" builtinId="4"/>
    <cellStyle name="Valuta [0] 2" xfId="8" xr:uid="{00000000-0005-0000-0000-000009000000}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3" name="Testo 4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0" y="17811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vert270" wrap="square" lIns="36576" tIns="27432" rIns="36576" bIns="27432" anchor="ctr" upright="1"/>
        <a:lstStyle/>
        <a:p>
          <a:pPr algn="ctr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MS Sans Serif"/>
            </a:rPr>
            <a:t>Snr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21552" name="Line 3">
          <a:extLst>
            <a:ext uri="{FF2B5EF4-FFF2-40B4-BE49-F238E27FC236}">
              <a16:creationId xmlns:a16="http://schemas.microsoft.com/office/drawing/2014/main" id="{00000000-0008-0000-0200-000030540000}"/>
            </a:ext>
          </a:extLst>
        </xdr:cNvPr>
        <xdr:cNvSpPr>
          <a:spLocks noChangeShapeType="1"/>
        </xdr:cNvSpPr>
      </xdr:nvSpPr>
      <xdr:spPr bwMode="auto">
        <a:xfrm>
          <a:off x="0" y="2143125"/>
          <a:ext cx="1285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"/>
  <sheetViews>
    <sheetView view="pageBreakPreview" topLeftCell="A4" zoomScale="85" zoomScaleNormal="90" zoomScaleSheetLayoutView="85" workbookViewId="0">
      <selection activeCell="G9" sqref="G9"/>
    </sheetView>
  </sheetViews>
  <sheetFormatPr defaultColWidth="9.140625" defaultRowHeight="12.75" x14ac:dyDescent="0.2"/>
  <cols>
    <col min="1" max="1" width="15.85546875" style="3" customWidth="1"/>
    <col min="2" max="2" width="17.140625" style="3" customWidth="1"/>
    <col min="3" max="3" width="43.140625" style="3" customWidth="1"/>
    <col min="4" max="4" width="25.7109375" style="3" customWidth="1"/>
    <col min="5" max="16384" width="9.140625" style="3"/>
  </cols>
  <sheetData>
    <row r="1" spans="1:5" ht="21.95" customHeight="1" x14ac:dyDescent="0.2">
      <c r="A1" s="156" t="s">
        <v>243</v>
      </c>
      <c r="B1" s="156"/>
      <c r="C1" s="156"/>
      <c r="D1" s="156"/>
    </row>
    <row r="2" spans="1:5" ht="18.75" x14ac:dyDescent="0.2">
      <c r="A2" s="157" t="s">
        <v>85</v>
      </c>
      <c r="B2" s="157"/>
      <c r="C2" s="157"/>
      <c r="D2" s="157"/>
    </row>
    <row r="3" spans="1:5" x14ac:dyDescent="0.2">
      <c r="A3" s="78" t="s">
        <v>86</v>
      </c>
      <c r="B3" s="78" t="s">
        <v>87</v>
      </c>
      <c r="C3" s="78" t="s">
        <v>88</v>
      </c>
      <c r="D3" s="78" t="s">
        <v>89</v>
      </c>
    </row>
    <row r="4" spans="1:5" ht="35.1" customHeight="1" x14ac:dyDescent="0.2">
      <c r="A4" s="78" t="s">
        <v>207</v>
      </c>
      <c r="B4" s="4"/>
      <c r="C4" s="5"/>
      <c r="D4" s="5"/>
    </row>
    <row r="5" spans="1:5" ht="35.1" customHeight="1" x14ac:dyDescent="0.2">
      <c r="A5" s="78" t="s">
        <v>208</v>
      </c>
      <c r="B5" s="4"/>
      <c r="C5" s="5"/>
      <c r="D5" s="5"/>
    </row>
    <row r="6" spans="1:5" ht="35.1" customHeight="1" x14ac:dyDescent="0.2">
      <c r="A6" s="78" t="s">
        <v>90</v>
      </c>
      <c r="B6" s="4"/>
      <c r="C6" s="5"/>
      <c r="D6" s="5"/>
    </row>
    <row r="7" spans="1:5" ht="35.1" customHeight="1" x14ac:dyDescent="0.2">
      <c r="A7" s="78" t="s">
        <v>91</v>
      </c>
      <c r="B7" s="4"/>
      <c r="C7" s="5"/>
      <c r="D7" s="5"/>
    </row>
    <row r="8" spans="1:5" ht="35.1" customHeight="1" x14ac:dyDescent="0.2">
      <c r="A8" s="78" t="s">
        <v>92</v>
      </c>
      <c r="B8" s="4"/>
      <c r="C8" s="5"/>
      <c r="D8" s="5"/>
    </row>
    <row r="9" spans="1:5" ht="18.75" x14ac:dyDescent="0.2">
      <c r="A9" s="153" t="s">
        <v>199</v>
      </c>
      <c r="B9" s="153"/>
      <c r="C9" s="153"/>
      <c r="D9" s="153"/>
      <c r="E9" s="6"/>
    </row>
    <row r="10" spans="1:5" ht="20.100000000000001" customHeight="1" x14ac:dyDescent="0.2">
      <c r="A10" s="158" t="s">
        <v>93</v>
      </c>
      <c r="B10" s="158"/>
      <c r="C10" s="160" t="s">
        <v>94</v>
      </c>
      <c r="D10" s="161"/>
      <c r="E10" s="6"/>
    </row>
    <row r="11" spans="1:5" ht="20.100000000000001" customHeight="1" x14ac:dyDescent="0.2">
      <c r="A11" s="159"/>
      <c r="B11" s="159"/>
      <c r="C11" s="160" t="s">
        <v>95</v>
      </c>
      <c r="D11" s="161"/>
      <c r="E11" s="6"/>
    </row>
    <row r="12" spans="1:5" ht="20.100000000000001" customHeight="1" x14ac:dyDescent="0.2">
      <c r="A12" s="159"/>
      <c r="B12" s="159"/>
      <c r="C12" s="160" t="s">
        <v>96</v>
      </c>
      <c r="D12" s="161"/>
      <c r="E12" s="6"/>
    </row>
    <row r="13" spans="1:5" ht="18.75" x14ac:dyDescent="0.2">
      <c r="A13" s="153" t="s">
        <v>200</v>
      </c>
      <c r="B13" s="153"/>
      <c r="C13" s="153"/>
      <c r="D13" s="153"/>
      <c r="E13" s="6"/>
    </row>
    <row r="14" spans="1:5" ht="20.100000000000001" customHeight="1" x14ac:dyDescent="0.2">
      <c r="A14" s="149" t="s">
        <v>225</v>
      </c>
      <c r="B14" s="150"/>
      <c r="C14" s="151"/>
      <c r="D14" s="152"/>
    </row>
    <row r="15" spans="1:5" ht="39.950000000000003" customHeight="1" x14ac:dyDescent="0.2">
      <c r="A15" s="149" t="s">
        <v>226</v>
      </c>
      <c r="B15" s="150"/>
      <c r="C15" s="162"/>
      <c r="D15" s="163"/>
    </row>
    <row r="16" spans="1:5" ht="20.100000000000001" customHeight="1" x14ac:dyDescent="0.2">
      <c r="A16" s="149" t="s">
        <v>227</v>
      </c>
      <c r="B16" s="150"/>
      <c r="C16" s="151" t="s">
        <v>220</v>
      </c>
      <c r="D16" s="152"/>
    </row>
    <row r="17" spans="1:4" ht="20.100000000000001" customHeight="1" x14ac:dyDescent="0.2">
      <c r="A17" s="149" t="s">
        <v>228</v>
      </c>
      <c r="B17" s="150"/>
      <c r="C17" s="151" t="s">
        <v>220</v>
      </c>
      <c r="D17" s="152"/>
    </row>
    <row r="18" spans="1:4" ht="20.100000000000001" customHeight="1" x14ac:dyDescent="0.2">
      <c r="A18" s="149" t="s">
        <v>229</v>
      </c>
      <c r="B18" s="150"/>
      <c r="C18" s="151" t="s">
        <v>97</v>
      </c>
      <c r="D18" s="152"/>
    </row>
    <row r="19" spans="1:4" ht="20.100000000000001" customHeight="1" x14ac:dyDescent="0.2">
      <c r="A19" s="149" t="s">
        <v>230</v>
      </c>
      <c r="B19" s="150"/>
      <c r="C19" s="151" t="s">
        <v>98</v>
      </c>
      <c r="D19" s="152"/>
    </row>
    <row r="20" spans="1:4" ht="20.100000000000001" customHeight="1" x14ac:dyDescent="0.2">
      <c r="A20" s="149" t="s">
        <v>242</v>
      </c>
      <c r="B20" s="150"/>
      <c r="C20" s="154">
        <v>0</v>
      </c>
      <c r="D20" s="155"/>
    </row>
    <row r="21" spans="1:4" ht="20.100000000000001" customHeight="1" x14ac:dyDescent="0.2">
      <c r="A21" s="149" t="s">
        <v>219</v>
      </c>
      <c r="B21" s="150"/>
      <c r="C21" s="151" t="s">
        <v>98</v>
      </c>
      <c r="D21" s="152"/>
    </row>
    <row r="22" spans="1:4" ht="18.75" x14ac:dyDescent="0.2">
      <c r="A22" s="153" t="s">
        <v>201</v>
      </c>
      <c r="B22" s="153"/>
      <c r="C22" s="153"/>
      <c r="D22" s="153"/>
    </row>
    <row r="23" spans="1:4" s="7" customFormat="1" ht="35.1" customHeight="1" x14ac:dyDescent="0.2">
      <c r="A23" s="78" t="s">
        <v>99</v>
      </c>
      <c r="B23" s="78" t="s">
        <v>1</v>
      </c>
      <c r="C23" s="78" t="s">
        <v>2</v>
      </c>
      <c r="D23" s="78" t="s">
        <v>100</v>
      </c>
    </row>
    <row r="24" spans="1:4" s="7" customFormat="1" ht="35.1" customHeight="1" x14ac:dyDescent="0.2">
      <c r="A24" s="8"/>
      <c r="B24" s="8"/>
      <c r="C24" s="8"/>
      <c r="D24" s="9">
        <v>0</v>
      </c>
    </row>
    <row r="25" spans="1:4" s="7" customFormat="1" ht="35.1" customHeight="1" x14ac:dyDescent="0.2">
      <c r="A25" s="8"/>
      <c r="B25" s="8"/>
      <c r="C25" s="8"/>
      <c r="D25" s="9">
        <v>0</v>
      </c>
    </row>
    <row r="26" spans="1:4" s="7" customFormat="1" ht="35.1" customHeight="1" x14ac:dyDescent="0.2">
      <c r="A26" s="8"/>
      <c r="B26" s="8"/>
      <c r="C26" s="8"/>
      <c r="D26" s="9">
        <v>0</v>
      </c>
    </row>
    <row r="27" spans="1:4" s="7" customFormat="1" ht="35.1" customHeight="1" x14ac:dyDescent="0.2">
      <c r="A27" s="8"/>
      <c r="B27" s="8"/>
      <c r="C27" s="8"/>
      <c r="D27" s="9">
        <v>0</v>
      </c>
    </row>
    <row r="28" spans="1:4" s="7" customFormat="1" ht="35.1" customHeight="1" x14ac:dyDescent="0.2">
      <c r="A28" s="8"/>
      <c r="B28" s="8"/>
      <c r="C28" s="8"/>
      <c r="D28" s="9">
        <v>0</v>
      </c>
    </row>
    <row r="29" spans="1:4" ht="18.95" customHeight="1" x14ac:dyDescent="0.2"/>
    <row r="30" spans="1:4" ht="18.95" customHeight="1" x14ac:dyDescent="0.2"/>
  </sheetData>
  <sheetProtection password="EAB7" sheet="1" objects="1" scenarios="1"/>
  <mergeCells count="25">
    <mergeCell ref="A16:B16"/>
    <mergeCell ref="C16:D16"/>
    <mergeCell ref="A1:D1"/>
    <mergeCell ref="A2:D2"/>
    <mergeCell ref="A9:D9"/>
    <mergeCell ref="A10:B12"/>
    <mergeCell ref="C10:D10"/>
    <mergeCell ref="C11:D11"/>
    <mergeCell ref="C12:D12"/>
    <mergeCell ref="A13:D13"/>
    <mergeCell ref="A14:B14"/>
    <mergeCell ref="C14:D14"/>
    <mergeCell ref="A15:B15"/>
    <mergeCell ref="C15:D15"/>
    <mergeCell ref="A21:B21"/>
    <mergeCell ref="C21:D21"/>
    <mergeCell ref="A22:D22"/>
    <mergeCell ref="A17:B17"/>
    <mergeCell ref="C17:D17"/>
    <mergeCell ref="A18:B18"/>
    <mergeCell ref="C18:D18"/>
    <mergeCell ref="A19:B19"/>
    <mergeCell ref="C19:D19"/>
    <mergeCell ref="A20:B20"/>
    <mergeCell ref="C20:D20"/>
  </mergeCells>
  <printOptions horizontalCentered="1"/>
  <pageMargins left="0" right="0" top="0.39370078740157483" bottom="0.39370078740157483" header="0.31496062992125984" footer="0.31496062992125984"/>
  <pageSetup paperSize="9" orientation="portrait" horizontalDpi="4294967292" verticalDpi="4294967292" r:id="rId1"/>
  <headerFooter alignWithMargins="0">
    <oddHeader xml:space="preserve"> </oddHeader>
    <oddFooter>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66"/>
  <sheetViews>
    <sheetView tabSelected="1" view="pageBreakPreview" zoomScaleNormal="100" zoomScaleSheetLayoutView="100" workbookViewId="0">
      <selection activeCell="F6" sqref="F6"/>
    </sheetView>
  </sheetViews>
  <sheetFormatPr defaultColWidth="9.140625" defaultRowHeight="15.75" x14ac:dyDescent="0.25"/>
  <cols>
    <col min="1" max="1" width="94.28515625" style="42" customWidth="1"/>
    <col min="2" max="16384" width="9.140625" style="42"/>
  </cols>
  <sheetData>
    <row r="1" spans="1:1" ht="18.75" x14ac:dyDescent="0.25">
      <c r="A1" s="44" t="s">
        <v>70</v>
      </c>
    </row>
    <row r="2" spans="1:1" ht="23.25" x14ac:dyDescent="0.25">
      <c r="A2" s="45"/>
    </row>
    <row r="3" spans="1:1" ht="20.100000000000001" customHeight="1" x14ac:dyDescent="0.25">
      <c r="A3" s="46" t="s">
        <v>125</v>
      </c>
    </row>
    <row r="4" spans="1:1" ht="157.5" x14ac:dyDescent="0.25">
      <c r="A4" s="43" t="s">
        <v>120</v>
      </c>
    </row>
    <row r="5" spans="1:1" ht="15" customHeight="1" x14ac:dyDescent="0.25"/>
    <row r="6" spans="1:1" ht="20.100000000000001" customHeight="1" x14ac:dyDescent="0.25">
      <c r="A6" s="46" t="s">
        <v>124</v>
      </c>
    </row>
    <row r="7" spans="1:1" ht="157.5" x14ac:dyDescent="0.25">
      <c r="A7" s="43" t="s">
        <v>120</v>
      </c>
    </row>
    <row r="8" spans="1:1" ht="15" customHeight="1" x14ac:dyDescent="0.25"/>
    <row r="9" spans="1:1" ht="12.75" customHeight="1" x14ac:dyDescent="0.25"/>
    <row r="10" spans="1:1" ht="15" customHeight="1" x14ac:dyDescent="0.25"/>
    <row r="11" spans="1:1" ht="15" customHeight="1" x14ac:dyDescent="0.25"/>
    <row r="12" spans="1:1" ht="15" customHeight="1" x14ac:dyDescent="0.25"/>
    <row r="13" spans="1:1" ht="15" customHeight="1" x14ac:dyDescent="0.25"/>
    <row r="14" spans="1:1" ht="12.75" customHeight="1" x14ac:dyDescent="0.25"/>
    <row r="15" spans="1:1" ht="15" customHeight="1" x14ac:dyDescent="0.25"/>
    <row r="16" spans="1:1" ht="18" customHeight="1" x14ac:dyDescent="0.25"/>
    <row r="17" ht="18" customHeight="1" x14ac:dyDescent="0.25"/>
    <row r="18" ht="18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2.75" customHeight="1" x14ac:dyDescent="0.25"/>
    <row r="25" ht="15" customHeight="1" x14ac:dyDescent="0.25"/>
    <row r="26" ht="12.7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2.75" customHeight="1" x14ac:dyDescent="0.25"/>
    <row r="32" ht="15" customHeight="1" x14ac:dyDescent="0.25"/>
    <row r="33" ht="18" customHeight="1" x14ac:dyDescent="0.25"/>
    <row r="34" ht="18" customHeight="1" x14ac:dyDescent="0.25"/>
    <row r="35" ht="18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2.75" customHeight="1" x14ac:dyDescent="0.25"/>
    <row r="42" ht="15" customHeight="1" x14ac:dyDescent="0.25"/>
    <row r="43" ht="12.7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2.7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</sheetData>
  <sheetProtection password="EAB7" sheet="1" objects="1" scenarios="1"/>
  <printOptions horizontalCentered="1"/>
  <pageMargins left="0" right="0" top="0.39370078740157483" bottom="0.39370078740157483" header="0.31496062992125984" footer="0.31496062992125984"/>
  <pageSetup paperSize="9" orientation="portrait" horizontalDpi="300" verticalDpi="300" r:id="rId1"/>
  <headerFooter alignWithMargins="0"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>
      <selection activeCell="G32" sqref="G32"/>
    </sheetView>
  </sheetViews>
  <sheetFormatPr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1"/>
  <sheetViews>
    <sheetView view="pageBreakPreview" topLeftCell="A7" zoomScale="110" zoomScaleNormal="100" zoomScaleSheetLayoutView="110" workbookViewId="0">
      <selection activeCell="D20" sqref="D20"/>
    </sheetView>
  </sheetViews>
  <sheetFormatPr defaultColWidth="9.140625" defaultRowHeight="12.75" x14ac:dyDescent="0.2"/>
  <cols>
    <col min="1" max="1" width="5.7109375" style="19" customWidth="1"/>
    <col min="2" max="2" width="8.140625" style="10" customWidth="1"/>
    <col min="3" max="3" width="10.5703125" style="10" customWidth="1"/>
    <col min="4" max="4" width="8.7109375" style="10" customWidth="1"/>
    <col min="5" max="6" width="10.7109375" style="10" customWidth="1"/>
    <col min="7" max="7" width="8.7109375" style="10" customWidth="1"/>
    <col min="8" max="9" width="10.7109375" style="10" customWidth="1"/>
    <col min="10" max="16384" width="9.140625" style="10"/>
  </cols>
  <sheetData>
    <row r="1" spans="1:9" ht="18.75" x14ac:dyDescent="0.2">
      <c r="A1" s="176" t="s">
        <v>253</v>
      </c>
      <c r="B1" s="195"/>
      <c r="C1" s="195"/>
      <c r="D1" s="195"/>
      <c r="E1" s="195"/>
      <c r="F1" s="195"/>
      <c r="G1" s="195"/>
      <c r="H1" s="195"/>
      <c r="I1" s="195"/>
    </row>
    <row r="2" spans="1:9" ht="12.6" customHeight="1" x14ac:dyDescent="0.2">
      <c r="A2" s="181" t="s">
        <v>189</v>
      </c>
      <c r="B2" s="182"/>
      <c r="C2" s="183"/>
      <c r="D2" s="190" t="s">
        <v>190</v>
      </c>
      <c r="E2" s="191"/>
      <c r="F2" s="191"/>
      <c r="G2" s="191"/>
      <c r="H2" s="192"/>
      <c r="I2" s="178" t="s">
        <v>84</v>
      </c>
    </row>
    <row r="3" spans="1:9" ht="12.6" customHeight="1" x14ac:dyDescent="0.2">
      <c r="A3" s="184"/>
      <c r="B3" s="185"/>
      <c r="C3" s="186"/>
      <c r="D3" s="193" t="s">
        <v>112</v>
      </c>
      <c r="E3" s="21" t="s">
        <v>191</v>
      </c>
      <c r="F3" s="21" t="s">
        <v>192</v>
      </c>
      <c r="G3" s="21" t="s">
        <v>193</v>
      </c>
      <c r="H3" s="178" t="s">
        <v>111</v>
      </c>
      <c r="I3" s="179"/>
    </row>
    <row r="4" spans="1:9" ht="12.6" customHeight="1" x14ac:dyDescent="0.2">
      <c r="A4" s="187"/>
      <c r="B4" s="188"/>
      <c r="C4" s="189"/>
      <c r="D4" s="196"/>
      <c r="E4" s="23" t="s">
        <v>194</v>
      </c>
      <c r="F4" s="23" t="s">
        <v>195</v>
      </c>
      <c r="G4" s="23" t="s">
        <v>196</v>
      </c>
      <c r="H4" s="180"/>
      <c r="I4" s="180"/>
    </row>
    <row r="5" spans="1:9" ht="15" customHeight="1" x14ac:dyDescent="0.2">
      <c r="A5" s="164" t="s">
        <v>4</v>
      </c>
      <c r="B5" s="165"/>
      <c r="C5" s="166"/>
      <c r="D5" s="11"/>
      <c r="E5" s="12"/>
      <c r="F5" s="12"/>
      <c r="G5" s="12"/>
      <c r="H5" s="13"/>
      <c r="I5" s="62">
        <f>SUM(D5:H5)</f>
        <v>0</v>
      </c>
    </row>
    <row r="6" spans="1:9" ht="15" customHeight="1" x14ac:dyDescent="0.2">
      <c r="A6" s="164" t="s">
        <v>5</v>
      </c>
      <c r="B6" s="165"/>
      <c r="C6" s="166"/>
      <c r="D6" s="11"/>
      <c r="E6" s="12"/>
      <c r="F6" s="12"/>
      <c r="G6" s="12"/>
      <c r="H6" s="13"/>
      <c r="I6" s="62">
        <f>SUM(D6:H6)</f>
        <v>0</v>
      </c>
    </row>
    <row r="7" spans="1:9" ht="15" customHeight="1" x14ac:dyDescent="0.2">
      <c r="A7" s="164" t="s">
        <v>6</v>
      </c>
      <c r="B7" s="165"/>
      <c r="C7" s="166"/>
      <c r="D7" s="11"/>
      <c r="E7" s="12"/>
      <c r="F7" s="12"/>
      <c r="G7" s="12"/>
      <c r="H7" s="13"/>
      <c r="I7" s="62">
        <f>SUM(D7:H7)</f>
        <v>0</v>
      </c>
    </row>
    <row r="8" spans="1:9" ht="15" customHeight="1" x14ac:dyDescent="0.2">
      <c r="A8" s="164" t="s">
        <v>7</v>
      </c>
      <c r="B8" s="165"/>
      <c r="C8" s="166"/>
      <c r="D8" s="14"/>
      <c r="E8" s="14"/>
      <c r="F8" s="14"/>
      <c r="G8" s="14"/>
      <c r="H8" s="15"/>
      <c r="I8" s="63">
        <f>SUM(D8:H8)</f>
        <v>0</v>
      </c>
    </row>
    <row r="9" spans="1:9" ht="15" customHeight="1" x14ac:dyDescent="0.2">
      <c r="A9" s="174" t="s">
        <v>28</v>
      </c>
      <c r="B9" s="59" t="s">
        <v>8</v>
      </c>
      <c r="C9" s="60"/>
      <c r="D9" s="16"/>
      <c r="E9" s="14"/>
      <c r="F9" s="14"/>
      <c r="G9" s="14"/>
      <c r="H9" s="15"/>
      <c r="I9" s="63">
        <f>SUM(D9:H9)</f>
        <v>0</v>
      </c>
    </row>
    <row r="10" spans="1:9" ht="15" customHeight="1" x14ac:dyDescent="0.2">
      <c r="A10" s="175"/>
      <c r="B10" s="59" t="s">
        <v>9</v>
      </c>
      <c r="C10" s="60"/>
      <c r="D10" s="22"/>
      <c r="E10" s="22"/>
      <c r="F10" s="22"/>
      <c r="G10" s="22"/>
      <c r="H10" s="22"/>
      <c r="I10" s="144">
        <v>0</v>
      </c>
    </row>
    <row r="11" spans="1:9" ht="15" customHeight="1" x14ac:dyDescent="0.2">
      <c r="A11" s="164" t="s">
        <v>110</v>
      </c>
      <c r="B11" s="165"/>
      <c r="C11" s="166"/>
      <c r="D11" s="167" t="s">
        <v>109</v>
      </c>
      <c r="E11" s="168"/>
      <c r="F11" s="168"/>
      <c r="G11" s="168"/>
      <c r="H11" s="61">
        <f>0.45*I8</f>
        <v>0</v>
      </c>
      <c r="I11" s="144">
        <v>0</v>
      </c>
    </row>
    <row r="12" spans="1:9" ht="15" customHeight="1" x14ac:dyDescent="0.2">
      <c r="A12" s="164" t="s">
        <v>108</v>
      </c>
      <c r="B12" s="165"/>
      <c r="C12" s="166"/>
      <c r="D12" s="169" t="s">
        <v>231</v>
      </c>
      <c r="E12" s="169"/>
      <c r="F12" s="169"/>
      <c r="G12" s="169"/>
      <c r="H12" s="170"/>
      <c r="I12" s="63">
        <f>I8+0.6*(I9+I10+I11)</f>
        <v>0</v>
      </c>
    </row>
    <row r="13" spans="1:9" ht="15" customHeight="1" x14ac:dyDescent="0.2">
      <c r="A13" s="164" t="s">
        <v>215</v>
      </c>
      <c r="B13" s="165"/>
      <c r="C13" s="166"/>
      <c r="D13" s="197" t="s">
        <v>107</v>
      </c>
      <c r="E13" s="197"/>
      <c r="F13" s="197"/>
      <c r="G13" s="197"/>
      <c r="H13" s="198"/>
      <c r="I13" s="14">
        <v>0</v>
      </c>
    </row>
    <row r="14" spans="1:9" x14ac:dyDescent="0.2">
      <c r="A14" s="17"/>
      <c r="B14" s="18"/>
      <c r="C14" s="18"/>
      <c r="D14" s="18"/>
      <c r="E14" s="18"/>
      <c r="F14" s="18"/>
      <c r="G14" s="18"/>
      <c r="H14" s="18"/>
      <c r="I14" s="18"/>
    </row>
    <row r="15" spans="1:9" ht="18.75" x14ac:dyDescent="0.3">
      <c r="A15" s="176" t="s">
        <v>202</v>
      </c>
      <c r="B15" s="177"/>
      <c r="C15" s="177"/>
      <c r="D15" s="177"/>
      <c r="E15" s="177"/>
      <c r="F15" s="177"/>
      <c r="G15" s="177"/>
      <c r="H15" s="177"/>
      <c r="I15" s="177"/>
    </row>
    <row r="16" spans="1:9" ht="12.6" customHeight="1" x14ac:dyDescent="0.2">
      <c r="A16" s="181" t="s">
        <v>189</v>
      </c>
      <c r="B16" s="182"/>
      <c r="C16" s="183"/>
      <c r="D16" s="190" t="s">
        <v>190</v>
      </c>
      <c r="E16" s="191"/>
      <c r="F16" s="191"/>
      <c r="G16" s="191"/>
      <c r="H16" s="192"/>
      <c r="I16" s="178" t="s">
        <v>84</v>
      </c>
    </row>
    <row r="17" spans="1:9" ht="12.6" customHeight="1" x14ac:dyDescent="0.2">
      <c r="A17" s="184"/>
      <c r="B17" s="185"/>
      <c r="C17" s="186"/>
      <c r="D17" s="193" t="s">
        <v>112</v>
      </c>
      <c r="E17" s="21" t="s">
        <v>191</v>
      </c>
      <c r="F17" s="21" t="s">
        <v>192</v>
      </c>
      <c r="G17" s="21" t="s">
        <v>193</v>
      </c>
      <c r="H17" s="178" t="s">
        <v>111</v>
      </c>
      <c r="I17" s="179"/>
    </row>
    <row r="18" spans="1:9" ht="12.6" customHeight="1" x14ac:dyDescent="0.2">
      <c r="A18" s="187"/>
      <c r="B18" s="188"/>
      <c r="C18" s="189"/>
      <c r="D18" s="194"/>
      <c r="E18" s="23" t="s">
        <v>194</v>
      </c>
      <c r="F18" s="23" t="s">
        <v>195</v>
      </c>
      <c r="G18" s="23" t="s">
        <v>196</v>
      </c>
      <c r="H18" s="180"/>
      <c r="I18" s="180"/>
    </row>
    <row r="19" spans="1:9" ht="15" customHeight="1" x14ac:dyDescent="0.2">
      <c r="A19" s="164" t="s">
        <v>4</v>
      </c>
      <c r="B19" s="165"/>
      <c r="C19" s="166"/>
      <c r="D19" s="11"/>
      <c r="E19" s="12"/>
      <c r="F19" s="12"/>
      <c r="G19" s="12"/>
      <c r="H19" s="13"/>
      <c r="I19" s="62">
        <f>SUM(D19:H19)</f>
        <v>0</v>
      </c>
    </row>
    <row r="20" spans="1:9" ht="15" customHeight="1" x14ac:dyDescent="0.2">
      <c r="A20" s="164" t="s">
        <v>5</v>
      </c>
      <c r="B20" s="165"/>
      <c r="C20" s="166"/>
      <c r="D20" s="11"/>
      <c r="E20" s="12"/>
      <c r="F20" s="12"/>
      <c r="G20" s="12"/>
      <c r="H20" s="13"/>
      <c r="I20" s="62">
        <f>SUM(D20:H20)</f>
        <v>0</v>
      </c>
    </row>
    <row r="21" spans="1:9" ht="15" customHeight="1" x14ac:dyDescent="0.2">
      <c r="A21" s="164" t="s">
        <v>6</v>
      </c>
      <c r="B21" s="165"/>
      <c r="C21" s="166"/>
      <c r="D21" s="11"/>
      <c r="E21" s="12"/>
      <c r="F21" s="12"/>
      <c r="G21" s="12"/>
      <c r="H21" s="13"/>
      <c r="I21" s="62">
        <f>SUM(D21:H21)</f>
        <v>0</v>
      </c>
    </row>
    <row r="22" spans="1:9" ht="15" customHeight="1" x14ac:dyDescent="0.2">
      <c r="A22" s="164" t="s">
        <v>7</v>
      </c>
      <c r="B22" s="165"/>
      <c r="C22" s="166"/>
      <c r="D22" s="14"/>
      <c r="E22" s="14"/>
      <c r="F22" s="14"/>
      <c r="G22" s="14"/>
      <c r="H22" s="15"/>
      <c r="I22" s="63">
        <f>SUM(D22:H22)</f>
        <v>0</v>
      </c>
    </row>
    <row r="23" spans="1:9" ht="15" customHeight="1" x14ac:dyDescent="0.2">
      <c r="A23" s="174" t="s">
        <v>28</v>
      </c>
      <c r="B23" s="59" t="s">
        <v>8</v>
      </c>
      <c r="C23" s="60"/>
      <c r="D23" s="16"/>
      <c r="E23" s="14"/>
      <c r="F23" s="14"/>
      <c r="G23" s="14"/>
      <c r="H23" s="15"/>
      <c r="I23" s="63">
        <f>SUM(D23:H23)</f>
        <v>0</v>
      </c>
    </row>
    <row r="24" spans="1:9" ht="15" customHeight="1" x14ac:dyDescent="0.2">
      <c r="A24" s="175"/>
      <c r="B24" s="59" t="s">
        <v>9</v>
      </c>
      <c r="C24" s="60"/>
      <c r="D24" s="22"/>
      <c r="E24" s="22"/>
      <c r="F24" s="22"/>
      <c r="G24" s="22"/>
      <c r="H24" s="22"/>
      <c r="I24" s="14">
        <v>0</v>
      </c>
    </row>
    <row r="25" spans="1:9" ht="15" customHeight="1" x14ac:dyDescent="0.2">
      <c r="A25" s="164" t="s">
        <v>110</v>
      </c>
      <c r="B25" s="165"/>
      <c r="C25" s="166"/>
      <c r="D25" s="167" t="s">
        <v>109</v>
      </c>
      <c r="E25" s="168"/>
      <c r="F25" s="168"/>
      <c r="G25" s="168"/>
      <c r="H25" s="61">
        <f>0.45*I22</f>
        <v>0</v>
      </c>
      <c r="I25" s="14">
        <v>0</v>
      </c>
    </row>
    <row r="26" spans="1:9" ht="15" customHeight="1" x14ac:dyDescent="0.2">
      <c r="A26" s="164" t="s">
        <v>108</v>
      </c>
      <c r="B26" s="165"/>
      <c r="C26" s="166"/>
      <c r="D26" s="169" t="s">
        <v>231</v>
      </c>
      <c r="E26" s="169"/>
      <c r="F26" s="169"/>
      <c r="G26" s="169"/>
      <c r="H26" s="170"/>
      <c r="I26" s="63">
        <f>I22+0.6*(I23+I24+I25)</f>
        <v>0</v>
      </c>
    </row>
    <row r="27" spans="1:9" ht="15" customHeight="1" x14ac:dyDescent="0.2">
      <c r="A27" s="171" t="s">
        <v>215</v>
      </c>
      <c r="B27" s="172"/>
      <c r="C27" s="172"/>
      <c r="D27" s="173" t="s">
        <v>107</v>
      </c>
      <c r="E27" s="173"/>
      <c r="F27" s="173"/>
      <c r="G27" s="173"/>
      <c r="H27" s="173"/>
      <c r="I27" s="14">
        <v>0</v>
      </c>
    </row>
    <row r="31" spans="1:9" x14ac:dyDescent="0.2">
      <c r="E31" s="20"/>
    </row>
  </sheetData>
  <sheetProtection algorithmName="SHA-512" hashValue="IOLV6hubwyYhFK3gMtMoDn1RRvBOpLYmWFoL9q6XcrQpMg6QjBCukTqxyhCbyN125XLtDZ/Zmfo58Ti/OWV01Q==" saltValue="l+tFVyMjKn3lvh8hpO5yZA==" spinCount="100000" sheet="1" objects="1" scenarios="1"/>
  <mergeCells count="34">
    <mergeCell ref="A13:C13"/>
    <mergeCell ref="D13:H13"/>
    <mergeCell ref="A9:A10"/>
    <mergeCell ref="A8:C8"/>
    <mergeCell ref="A11:C11"/>
    <mergeCell ref="D11:G11"/>
    <mergeCell ref="A12:C12"/>
    <mergeCell ref="D12:H12"/>
    <mergeCell ref="A1:I1"/>
    <mergeCell ref="I2:I4"/>
    <mergeCell ref="A5:C5"/>
    <mergeCell ref="A6:C6"/>
    <mergeCell ref="A7:C7"/>
    <mergeCell ref="A2:C4"/>
    <mergeCell ref="D2:H2"/>
    <mergeCell ref="D3:D4"/>
    <mergeCell ref="H3:H4"/>
    <mergeCell ref="A23:A24"/>
    <mergeCell ref="A15:I15"/>
    <mergeCell ref="I16:I18"/>
    <mergeCell ref="A19:C19"/>
    <mergeCell ref="A20:C20"/>
    <mergeCell ref="A21:C21"/>
    <mergeCell ref="A22:C22"/>
    <mergeCell ref="A16:C18"/>
    <mergeCell ref="D16:H16"/>
    <mergeCell ref="D17:D18"/>
    <mergeCell ref="H17:H18"/>
    <mergeCell ref="A25:C25"/>
    <mergeCell ref="D25:G25"/>
    <mergeCell ref="A26:C26"/>
    <mergeCell ref="D26:H26"/>
    <mergeCell ref="A27:C27"/>
    <mergeCell ref="D27:H27"/>
  </mergeCells>
  <conditionalFormatting sqref="I11">
    <cfRule type="cellIs" dxfId="58" priority="2" stopIfTrue="1" operator="greaterThan">
      <formula>$H$11</formula>
    </cfRule>
    <cfRule type="cellIs" priority="7" stopIfTrue="1" operator="greaterThan">
      <formula>$H$11</formula>
    </cfRule>
    <cfRule type="expression" priority="8" stopIfTrue="1">
      <formula>"SE+$I$12&gt;$H$12"</formula>
    </cfRule>
  </conditionalFormatting>
  <conditionalFormatting sqref="I25">
    <cfRule type="cellIs" dxfId="57" priority="1" stopIfTrue="1" operator="greaterThan">
      <formula>$H$25</formula>
    </cfRule>
    <cfRule type="cellIs" dxfId="56" priority="3" stopIfTrue="1" operator="greaterThan">
      <formula>$H$11</formula>
    </cfRule>
    <cfRule type="cellIs" priority="4" stopIfTrue="1" operator="greaterThan">
      <formula>$H$11</formula>
    </cfRule>
    <cfRule type="expression" priority="5" stopIfTrue="1">
      <formula>"SE+$I$12&gt;$H$12"</formula>
    </cfRule>
  </conditionalFormatting>
  <printOptions horizontalCentered="1"/>
  <pageMargins left="0" right="0" top="0.39370078740157483" bottom="0.39370078740157483" header="0.31496062992125984" footer="0.31496062992125984"/>
  <pageSetup paperSize="9" orientation="landscape" horizontalDpi="4294967292" verticalDpi="4294967292" r:id="rId1"/>
  <headerFooter alignWithMargins="0">
    <oddHeader xml:space="preserve"> </oddHeader>
    <oddFooter>&amp;A</oddFooter>
  </headerFooter>
  <ignoredErrors>
    <ignoredError sqref="H11 I5:I9 I19:I23 H2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5"/>
  <sheetViews>
    <sheetView view="pageBreakPreview" zoomScaleNormal="100" zoomScaleSheetLayoutView="100" workbookViewId="0">
      <selection activeCell="E4" sqref="E4"/>
    </sheetView>
  </sheetViews>
  <sheetFormatPr defaultColWidth="9.140625" defaultRowHeight="12.75" x14ac:dyDescent="0.2"/>
  <cols>
    <col min="1" max="1" width="19.28515625" style="24" customWidth="1"/>
    <col min="2" max="11" width="9.7109375" style="24" customWidth="1"/>
    <col min="12" max="16384" width="9.140625" style="24"/>
  </cols>
  <sheetData>
    <row r="1" spans="1:11" ht="18.75" x14ac:dyDescent="0.2">
      <c r="A1" s="199" t="s">
        <v>203</v>
      </c>
      <c r="B1" s="200"/>
      <c r="C1" s="200"/>
      <c r="D1" s="200"/>
      <c r="E1" s="200"/>
      <c r="F1" s="200"/>
      <c r="G1" s="200"/>
      <c r="H1" s="200"/>
      <c r="I1" s="200"/>
      <c r="J1" s="200"/>
      <c r="K1" s="201"/>
    </row>
    <row r="2" spans="1:11" ht="15" customHeight="1" x14ac:dyDescent="0.2">
      <c r="A2" s="202" t="s">
        <v>113</v>
      </c>
      <c r="B2" s="205" t="s">
        <v>197</v>
      </c>
      <c r="C2" s="206"/>
      <c r="D2" s="206"/>
      <c r="E2" s="206"/>
      <c r="F2" s="206"/>
      <c r="G2" s="206"/>
      <c r="H2" s="206"/>
      <c r="I2" s="206"/>
      <c r="J2" s="206"/>
      <c r="K2" s="207"/>
    </row>
    <row r="3" spans="1:11" ht="15" customHeight="1" x14ac:dyDescent="0.2">
      <c r="A3" s="203"/>
      <c r="B3" s="208" t="s">
        <v>114</v>
      </c>
      <c r="C3" s="32" t="s">
        <v>10</v>
      </c>
      <c r="D3" s="33" t="s">
        <v>11</v>
      </c>
      <c r="E3" s="32" t="s">
        <v>12</v>
      </c>
      <c r="F3" s="33" t="s">
        <v>13</v>
      </c>
      <c r="G3" s="32" t="s">
        <v>13</v>
      </c>
      <c r="H3" s="32" t="s">
        <v>14</v>
      </c>
      <c r="I3" s="32" t="s">
        <v>15</v>
      </c>
      <c r="J3" s="32" t="s">
        <v>13</v>
      </c>
      <c r="K3" s="32" t="s">
        <v>13</v>
      </c>
    </row>
    <row r="4" spans="1:11" ht="15" customHeight="1" x14ac:dyDescent="0.2">
      <c r="A4" s="203"/>
      <c r="B4" s="208"/>
      <c r="C4" s="32" t="s">
        <v>16</v>
      </c>
      <c r="D4" s="33" t="s">
        <v>198</v>
      </c>
      <c r="E4" s="32" t="s">
        <v>17</v>
      </c>
      <c r="F4" s="33" t="s">
        <v>18</v>
      </c>
      <c r="G4" s="32" t="s">
        <v>19</v>
      </c>
      <c r="H4" s="32" t="s">
        <v>17</v>
      </c>
      <c r="I4" s="32" t="s">
        <v>20</v>
      </c>
      <c r="J4" s="32" t="s">
        <v>21</v>
      </c>
      <c r="K4" s="32" t="s">
        <v>22</v>
      </c>
    </row>
    <row r="5" spans="1:11" ht="15" customHeight="1" x14ac:dyDescent="0.2">
      <c r="A5" s="204"/>
      <c r="B5" s="209"/>
      <c r="C5" s="34" t="s">
        <v>23</v>
      </c>
      <c r="D5" s="35"/>
      <c r="E5" s="34" t="s">
        <v>23</v>
      </c>
      <c r="F5" s="34" t="s">
        <v>24</v>
      </c>
      <c r="G5" s="34" t="s">
        <v>24</v>
      </c>
      <c r="H5" s="34" t="s">
        <v>23</v>
      </c>
      <c r="I5" s="34" t="s">
        <v>23</v>
      </c>
      <c r="J5" s="34" t="s">
        <v>24</v>
      </c>
      <c r="K5" s="34" t="s">
        <v>24</v>
      </c>
    </row>
    <row r="6" spans="1:11" ht="15" customHeight="1" x14ac:dyDescent="0.2">
      <c r="A6" s="64" t="s">
        <v>25</v>
      </c>
      <c r="B6" s="25"/>
      <c r="C6" s="26"/>
      <c r="D6" s="26"/>
      <c r="E6" s="26"/>
      <c r="F6" s="26">
        <v>0</v>
      </c>
      <c r="G6" s="26">
        <v>0</v>
      </c>
      <c r="H6" s="26"/>
      <c r="I6" s="26"/>
      <c r="J6" s="26">
        <v>0</v>
      </c>
      <c r="K6" s="26">
        <v>0</v>
      </c>
    </row>
    <row r="7" spans="1:11" ht="15" customHeight="1" x14ac:dyDescent="0.2">
      <c r="A7" s="65" t="s">
        <v>26</v>
      </c>
      <c r="B7" s="28"/>
      <c r="C7" s="27"/>
      <c r="D7" s="29"/>
      <c r="E7" s="27"/>
      <c r="F7" s="30">
        <v>0</v>
      </c>
      <c r="G7" s="30">
        <v>0</v>
      </c>
      <c r="H7" s="27"/>
      <c r="I7" s="27"/>
      <c r="J7" s="30">
        <v>0</v>
      </c>
      <c r="K7" s="30">
        <v>0</v>
      </c>
    </row>
    <row r="8" spans="1:11" ht="15" customHeight="1" x14ac:dyDescent="0.2">
      <c r="A8" s="65" t="s">
        <v>26</v>
      </c>
      <c r="B8" s="28"/>
      <c r="C8" s="27"/>
      <c r="D8" s="29"/>
      <c r="E8" s="27"/>
      <c r="F8" s="30">
        <v>0</v>
      </c>
      <c r="G8" s="30">
        <v>0</v>
      </c>
      <c r="H8" s="27"/>
      <c r="I8" s="27"/>
      <c r="J8" s="30">
        <v>0</v>
      </c>
      <c r="K8" s="30">
        <v>0</v>
      </c>
    </row>
    <row r="9" spans="1:11" ht="15" customHeight="1" x14ac:dyDescent="0.2">
      <c r="A9" s="65" t="s">
        <v>26</v>
      </c>
      <c r="B9" s="28"/>
      <c r="C9" s="27"/>
      <c r="D9" s="29"/>
      <c r="E9" s="27"/>
      <c r="F9" s="30">
        <v>0</v>
      </c>
      <c r="G9" s="30">
        <v>0</v>
      </c>
      <c r="H9" s="27"/>
      <c r="I9" s="27"/>
      <c r="J9" s="30">
        <v>0</v>
      </c>
      <c r="K9" s="30">
        <v>0</v>
      </c>
    </row>
    <row r="10" spans="1:11" ht="15" customHeight="1" x14ac:dyDescent="0.2">
      <c r="A10" s="65" t="s">
        <v>26</v>
      </c>
      <c r="B10" s="28"/>
      <c r="C10" s="27"/>
      <c r="D10" s="29"/>
      <c r="E10" s="27"/>
      <c r="F10" s="30">
        <v>0</v>
      </c>
      <c r="G10" s="30">
        <v>0</v>
      </c>
      <c r="H10" s="27"/>
      <c r="I10" s="27"/>
      <c r="J10" s="30">
        <v>0</v>
      </c>
      <c r="K10" s="30">
        <v>0</v>
      </c>
    </row>
    <row r="15" spans="1:11" x14ac:dyDescent="0.2">
      <c r="C15" s="31" t="s">
        <v>0</v>
      </c>
    </row>
  </sheetData>
  <sheetProtection password="EAB7" sheet="1" objects="1" scenarios="1"/>
  <mergeCells count="4">
    <mergeCell ref="A1:K1"/>
    <mergeCell ref="A2:A5"/>
    <mergeCell ref="B2:K2"/>
    <mergeCell ref="B3:B5"/>
  </mergeCells>
  <printOptions horizontalCentered="1"/>
  <pageMargins left="0" right="0" top="0.39370078740157483" bottom="0.39370078740157483" header="0.31496062992125984" footer="0.31496062992125984"/>
  <pageSetup paperSize="9" orientation="landscape" horizontalDpi="4294967292" verticalDpi="4294967292" r:id="rId1"/>
  <headerFooter alignWithMargins="0">
    <oddHeader xml:space="preserve"> </oddHeader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2"/>
  <sheetViews>
    <sheetView view="pageBreakPreview" topLeftCell="A4" zoomScaleNormal="130" zoomScaleSheetLayoutView="100" workbookViewId="0">
      <selection activeCell="B17" sqref="B17:D17"/>
    </sheetView>
  </sheetViews>
  <sheetFormatPr defaultColWidth="9.140625" defaultRowHeight="12.75" x14ac:dyDescent="0.2"/>
  <cols>
    <col min="1" max="1" width="3.7109375" style="47" bestFit="1" customWidth="1"/>
    <col min="2" max="2" width="49.28515625" style="47" customWidth="1"/>
    <col min="3" max="3" width="4.7109375" style="47" customWidth="1"/>
    <col min="4" max="4" width="7.7109375" style="47" bestFit="1" customWidth="1"/>
    <col min="5" max="5" width="12.85546875" style="79" bestFit="1" customWidth="1"/>
    <col min="6" max="6" width="7.28515625" style="47" customWidth="1"/>
    <col min="7" max="7" width="11.5703125" style="47" bestFit="1" customWidth="1"/>
    <col min="8" max="8" width="7.28515625" style="79" bestFit="1" customWidth="1"/>
    <col min="9" max="9" width="13.85546875" style="47" customWidth="1"/>
    <col min="10" max="16384" width="9.140625" style="47"/>
  </cols>
  <sheetData>
    <row r="1" spans="1:9" s="89" customFormat="1" ht="18.75" x14ac:dyDescent="0.2">
      <c r="A1" s="211" t="s">
        <v>204</v>
      </c>
      <c r="B1" s="211"/>
      <c r="C1" s="211"/>
      <c r="D1" s="211"/>
      <c r="E1" s="211"/>
      <c r="F1" s="211"/>
      <c r="G1" s="211"/>
      <c r="H1" s="211"/>
      <c r="I1" s="211"/>
    </row>
    <row r="2" spans="1:9" s="92" customFormat="1" ht="22.5" customHeight="1" x14ac:dyDescent="0.2">
      <c r="A2" s="104">
        <v>1</v>
      </c>
      <c r="B2" s="212" t="s">
        <v>126</v>
      </c>
      <c r="C2" s="212"/>
      <c r="D2" s="212"/>
      <c r="E2" s="212"/>
      <c r="F2" s="212"/>
      <c r="G2" s="105">
        <v>1067.81</v>
      </c>
      <c r="H2" s="91"/>
      <c r="I2" s="82"/>
    </row>
    <row r="3" spans="1:9" s="92" customFormat="1" ht="22.5" customHeight="1" x14ac:dyDescent="0.2">
      <c r="A3" s="100">
        <v>2</v>
      </c>
      <c r="B3" s="213" t="s">
        <v>119</v>
      </c>
      <c r="C3" s="213"/>
      <c r="D3" s="101" t="s">
        <v>209</v>
      </c>
      <c r="E3" s="101" t="s">
        <v>127</v>
      </c>
      <c r="F3" s="101" t="s">
        <v>105</v>
      </c>
      <c r="G3" s="106"/>
      <c r="H3" s="93"/>
      <c r="I3" s="83"/>
    </row>
    <row r="4" spans="1:9" s="92" customFormat="1" ht="22.5" customHeight="1" x14ac:dyDescent="0.2">
      <c r="A4" s="84" t="s">
        <v>118</v>
      </c>
      <c r="B4" s="214" t="s">
        <v>223</v>
      </c>
      <c r="C4" s="214"/>
      <c r="D4" s="85"/>
      <c r="E4" s="88">
        <v>0.1</v>
      </c>
      <c r="F4" s="86">
        <f>IF(D4&gt;=3,(7+1.5*(D4-3))/100,(7*(D4-2))/100)</f>
        <v>-0.14000000000000001</v>
      </c>
      <c r="G4" s="107">
        <f>F4*G2</f>
        <v>-149.49340000000001</v>
      </c>
      <c r="H4" s="93"/>
      <c r="I4" s="83"/>
    </row>
    <row r="5" spans="1:9" s="92" customFormat="1" ht="22.5" customHeight="1" x14ac:dyDescent="0.2">
      <c r="A5" s="100">
        <v>3</v>
      </c>
      <c r="B5" s="216" t="s">
        <v>128</v>
      </c>
      <c r="C5" s="216"/>
      <c r="D5" s="216"/>
      <c r="E5" s="101" t="s">
        <v>171</v>
      </c>
      <c r="F5" s="101" t="s">
        <v>105</v>
      </c>
      <c r="G5" s="108"/>
      <c r="H5" s="95"/>
      <c r="I5" s="96"/>
    </row>
    <row r="6" spans="1:9" s="92" customFormat="1" ht="22.5" customHeight="1" x14ac:dyDescent="0.2">
      <c r="A6" s="87" t="s">
        <v>72</v>
      </c>
      <c r="B6" s="215" t="s">
        <v>129</v>
      </c>
      <c r="C6" s="215"/>
      <c r="D6" s="215"/>
      <c r="E6" s="102"/>
      <c r="F6" s="88">
        <f>IF(E6="SI",10%,0%)</f>
        <v>0</v>
      </c>
      <c r="G6" s="107">
        <f>G2*F6</f>
        <v>0</v>
      </c>
      <c r="H6" s="97"/>
      <c r="I6" s="94"/>
    </row>
    <row r="7" spans="1:9" s="92" customFormat="1" ht="22.5" customHeight="1" x14ac:dyDescent="0.2">
      <c r="A7" s="87" t="s">
        <v>117</v>
      </c>
      <c r="B7" s="215" t="s">
        <v>244</v>
      </c>
      <c r="C7" s="215"/>
      <c r="D7" s="215"/>
      <c r="E7" s="102"/>
      <c r="F7" s="88" t="b">
        <f>IF(E7="zona sismica 1",7%,IF(E7="zona sismica 2",5%,IF(E7="zona sismica 3",4%,IF(E7="zona sismica 4",0%))))</f>
        <v>0</v>
      </c>
      <c r="G7" s="107">
        <f>$G$2*F7</f>
        <v>0</v>
      </c>
      <c r="H7" s="97"/>
      <c r="I7" s="94"/>
    </row>
    <row r="8" spans="1:9" s="92" customFormat="1" ht="22.5" customHeight="1" x14ac:dyDescent="0.2">
      <c r="A8" s="87" t="s">
        <v>130</v>
      </c>
      <c r="B8" s="215" t="s">
        <v>158</v>
      </c>
      <c r="C8" s="215"/>
      <c r="D8" s="215"/>
      <c r="E8" s="102"/>
      <c r="F8" s="88">
        <f>IF(E8="SI",10%,0%)</f>
        <v>0</v>
      </c>
      <c r="G8" s="107">
        <f t="shared" ref="G8" si="0">$G$2*F8</f>
        <v>0</v>
      </c>
      <c r="H8" s="97"/>
      <c r="I8" s="94"/>
    </row>
    <row r="9" spans="1:9" s="92" customFormat="1" ht="22.5" customHeight="1" x14ac:dyDescent="0.2">
      <c r="A9" s="217" t="s">
        <v>138</v>
      </c>
      <c r="B9" s="217"/>
      <c r="C9" s="217"/>
      <c r="D9" s="217"/>
      <c r="E9" s="217"/>
      <c r="F9" s="217"/>
      <c r="G9" s="90">
        <f>SUM(G2:G8)</f>
        <v>918.31659999999988</v>
      </c>
      <c r="H9" s="103" t="s">
        <v>222</v>
      </c>
      <c r="I9" s="105">
        <v>1462.9</v>
      </c>
    </row>
    <row r="10" spans="1:9" s="92" customFormat="1" ht="22.5" customHeight="1" x14ac:dyDescent="0.2">
      <c r="A10" s="218"/>
      <c r="B10" s="218"/>
      <c r="C10" s="218"/>
      <c r="D10" s="218"/>
      <c r="E10" s="218"/>
      <c r="F10" s="218"/>
      <c r="G10" s="218"/>
      <c r="H10" s="97"/>
      <c r="I10" s="98"/>
    </row>
    <row r="11" spans="1:9" s="92" customFormat="1" ht="22.5" customHeight="1" x14ac:dyDescent="0.2">
      <c r="A11" s="100">
        <v>4</v>
      </c>
      <c r="B11" s="213" t="s">
        <v>216</v>
      </c>
      <c r="C11" s="213"/>
      <c r="D11" s="213"/>
      <c r="E11" s="101" t="s">
        <v>116</v>
      </c>
      <c r="F11" s="101" t="s">
        <v>115</v>
      </c>
      <c r="G11" s="108"/>
      <c r="H11" s="97"/>
      <c r="I11" s="96"/>
    </row>
    <row r="12" spans="1:9" s="92" customFormat="1" ht="22.5" customHeight="1" x14ac:dyDescent="0.2">
      <c r="A12" s="84" t="s">
        <v>73</v>
      </c>
      <c r="B12" s="210" t="s">
        <v>77</v>
      </c>
      <c r="C12" s="210"/>
      <c r="D12" s="210"/>
      <c r="E12" s="88">
        <f>'SN5'!D8</f>
        <v>0.15</v>
      </c>
      <c r="F12" s="136" t="e">
        <f>'SN5'!E8</f>
        <v>#DIV/0!</v>
      </c>
      <c r="G12" s="107" t="e">
        <f t="shared" ref="G12:G19" si="1">F12*$G$9</f>
        <v>#DIV/0!</v>
      </c>
      <c r="H12" s="97"/>
      <c r="I12" s="94"/>
    </row>
    <row r="13" spans="1:9" s="92" customFormat="1" ht="22.5" customHeight="1" x14ac:dyDescent="0.2">
      <c r="A13" s="84" t="s">
        <v>74</v>
      </c>
      <c r="B13" s="210" t="s">
        <v>80</v>
      </c>
      <c r="C13" s="210"/>
      <c r="D13" s="210"/>
      <c r="E13" s="88">
        <v>0.1</v>
      </c>
      <c r="F13" s="136" t="e">
        <f>'SN5'!E9</f>
        <v>#DIV/0!</v>
      </c>
      <c r="G13" s="107" t="e">
        <f t="shared" si="1"/>
        <v>#DIV/0!</v>
      </c>
      <c r="H13" s="97"/>
      <c r="I13" s="94"/>
    </row>
    <row r="14" spans="1:9" s="92" customFormat="1" ht="22.5" customHeight="1" x14ac:dyDescent="0.2">
      <c r="A14" s="84" t="s">
        <v>75</v>
      </c>
      <c r="B14" s="210" t="s">
        <v>103</v>
      </c>
      <c r="C14" s="210"/>
      <c r="D14" s="210"/>
      <c r="E14" s="88">
        <v>0.15</v>
      </c>
      <c r="F14" s="136" t="e">
        <f>'SN5'!E10</f>
        <v>#DIV/0!</v>
      </c>
      <c r="G14" s="107" t="e">
        <f t="shared" si="1"/>
        <v>#DIV/0!</v>
      </c>
      <c r="H14" s="97"/>
      <c r="I14" s="94"/>
    </row>
    <row r="15" spans="1:9" s="92" customFormat="1" ht="22.5" customHeight="1" x14ac:dyDescent="0.2">
      <c r="A15" s="84" t="s">
        <v>132</v>
      </c>
      <c r="B15" s="210" t="s">
        <v>131</v>
      </c>
      <c r="C15" s="210"/>
      <c r="D15" s="210"/>
      <c r="E15" s="88">
        <v>0.02</v>
      </c>
      <c r="F15" s="136" t="e">
        <f>'SN5'!E11</f>
        <v>#DIV/0!</v>
      </c>
      <c r="G15" s="107" t="e">
        <f t="shared" si="1"/>
        <v>#DIV/0!</v>
      </c>
      <c r="H15" s="97"/>
      <c r="I15" s="94"/>
    </row>
    <row r="16" spans="1:9" s="92" customFormat="1" ht="22.5" customHeight="1" x14ac:dyDescent="0.2">
      <c r="A16" s="84" t="s">
        <v>133</v>
      </c>
      <c r="B16" s="210" t="s">
        <v>134</v>
      </c>
      <c r="C16" s="210"/>
      <c r="D16" s="210"/>
      <c r="E16" s="88">
        <v>0.05</v>
      </c>
      <c r="F16" s="136" t="e">
        <f>'SN5'!E12</f>
        <v>#DIV/0!</v>
      </c>
      <c r="G16" s="107" t="e">
        <f t="shared" si="1"/>
        <v>#DIV/0!</v>
      </c>
      <c r="H16" s="97"/>
      <c r="I16" s="94"/>
    </row>
    <row r="17" spans="1:9" s="92" customFormat="1" ht="22.5" customHeight="1" x14ac:dyDescent="0.2">
      <c r="A17" s="84" t="s">
        <v>135</v>
      </c>
      <c r="B17" s="210" t="s">
        <v>166</v>
      </c>
      <c r="C17" s="210"/>
      <c r="D17" s="210"/>
      <c r="E17" s="88">
        <v>0.05</v>
      </c>
      <c r="F17" s="136" t="e">
        <f>'SN5'!E13</f>
        <v>#DIV/0!</v>
      </c>
      <c r="G17" s="107" t="e">
        <f t="shared" si="1"/>
        <v>#DIV/0!</v>
      </c>
      <c r="H17" s="97"/>
      <c r="I17" s="94"/>
    </row>
    <row r="18" spans="1:9" s="92" customFormat="1" ht="22.5" customHeight="1" x14ac:dyDescent="0.2">
      <c r="A18" s="84" t="s">
        <v>136</v>
      </c>
      <c r="B18" s="214" t="s">
        <v>104</v>
      </c>
      <c r="C18" s="214"/>
      <c r="D18" s="214"/>
      <c r="E18" s="88">
        <v>0.03</v>
      </c>
      <c r="F18" s="136" t="e">
        <f>'SN5'!E14</f>
        <v>#DIV/0!</v>
      </c>
      <c r="G18" s="107" t="e">
        <f t="shared" si="1"/>
        <v>#DIV/0!</v>
      </c>
      <c r="H18" s="97"/>
      <c r="I18" s="94"/>
    </row>
    <row r="19" spans="1:9" s="92" customFormat="1" ht="22.5" customHeight="1" x14ac:dyDescent="0.2">
      <c r="A19" s="84" t="s">
        <v>75</v>
      </c>
      <c r="B19" s="210" t="s">
        <v>76</v>
      </c>
      <c r="C19" s="210"/>
      <c r="D19" s="210"/>
      <c r="E19" s="88">
        <v>0.02</v>
      </c>
      <c r="F19" s="136" t="e">
        <f>'SN5'!E15</f>
        <v>#DIV/0!</v>
      </c>
      <c r="G19" s="107" t="e">
        <f t="shared" si="1"/>
        <v>#DIV/0!</v>
      </c>
      <c r="H19" s="97"/>
      <c r="I19" s="94"/>
    </row>
    <row r="20" spans="1:9" s="99" customFormat="1" ht="22.5" customHeight="1" x14ac:dyDescent="0.2">
      <c r="A20" s="217" t="s">
        <v>137</v>
      </c>
      <c r="B20" s="217"/>
      <c r="C20" s="217"/>
      <c r="D20" s="217"/>
      <c r="E20" s="217"/>
      <c r="F20" s="217"/>
      <c r="G20" s="90" t="e">
        <f>ROUND(SUM(G9:G19),2)</f>
        <v>#DIV/0!</v>
      </c>
      <c r="H20" s="103" t="s">
        <v>254</v>
      </c>
      <c r="I20" s="105">
        <v>2296.75</v>
      </c>
    </row>
    <row r="21" spans="1:9" x14ac:dyDescent="0.2">
      <c r="I21" s="48"/>
    </row>
    <row r="22" spans="1:9" x14ac:dyDescent="0.2">
      <c r="I22" s="49"/>
    </row>
  </sheetData>
  <sheetProtection password="EAB7" sheet="1" objects="1" scenarios="1"/>
  <mergeCells count="20">
    <mergeCell ref="A20:F20"/>
    <mergeCell ref="B19:D19"/>
    <mergeCell ref="B15:D15"/>
    <mergeCell ref="B16:D16"/>
    <mergeCell ref="B17:D17"/>
    <mergeCell ref="B18:D18"/>
    <mergeCell ref="B12:D12"/>
    <mergeCell ref="B13:D13"/>
    <mergeCell ref="B14:D14"/>
    <mergeCell ref="A1:I1"/>
    <mergeCell ref="B2:F2"/>
    <mergeCell ref="B3:C3"/>
    <mergeCell ref="B4:C4"/>
    <mergeCell ref="B6:D6"/>
    <mergeCell ref="B7:D7"/>
    <mergeCell ref="B5:D5"/>
    <mergeCell ref="A9:F9"/>
    <mergeCell ref="A10:G10"/>
    <mergeCell ref="B11:D11"/>
    <mergeCell ref="B8:D8"/>
  </mergeCells>
  <conditionalFormatting sqref="D4">
    <cfRule type="cellIs" dxfId="55" priority="2" operator="lessThan">
      <formula>2</formula>
    </cfRule>
    <cfRule type="cellIs" dxfId="54" priority="3" operator="greaterThan">
      <formula>5</formula>
    </cfRule>
  </conditionalFormatting>
  <conditionalFormatting sqref="G9">
    <cfRule type="cellIs" dxfId="53" priority="1" operator="greaterThan">
      <formula>$I$9</formula>
    </cfRule>
  </conditionalFormatting>
  <dataValidations count="2">
    <dataValidation type="list" allowBlank="1" showInputMessage="1" showErrorMessage="1" sqref="E6 E8" xr:uid="{00000000-0002-0000-0300-000000000000}">
      <formula1>"SI,NO"</formula1>
    </dataValidation>
    <dataValidation type="list" allowBlank="1" showInputMessage="1" showErrorMessage="1" sqref="E7" xr:uid="{00000000-0002-0000-0300-000001000000}">
      <formula1>"zona sismica 1, zona sismica 2, zona sismica 3, zona sismica 4"</formula1>
    </dataValidation>
  </dataValidations>
  <pageMargins left="0.74803149606299213" right="0.74803149606299213" top="0.98425196850393704" bottom="0.98425196850393704" header="0.51181102362204722" footer="0.51181102362204722"/>
  <pageSetup paperSize="9" scale="99" orientation="landscape" r:id="rId1"/>
  <headerFooter alignWithMargins="0">
    <oddFooter>&amp;A</oddFooter>
  </headerFooter>
  <ignoredErrors>
    <ignoredError sqref="G4:G5 G9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1"/>
  <sheetViews>
    <sheetView showGridLines="0" view="pageBreakPreview" topLeftCell="A4" zoomScale="90" zoomScaleNormal="90" zoomScaleSheetLayoutView="90" workbookViewId="0">
      <selection activeCell="I15" sqref="I15"/>
    </sheetView>
  </sheetViews>
  <sheetFormatPr defaultColWidth="9.140625" defaultRowHeight="12.75" x14ac:dyDescent="0.2"/>
  <cols>
    <col min="1" max="1" width="8.140625" style="51" customWidth="1"/>
    <col min="2" max="2" width="5.7109375" style="51" customWidth="1"/>
    <col min="3" max="3" width="27.42578125" style="51" customWidth="1"/>
    <col min="4" max="4" width="6.85546875" style="51" customWidth="1"/>
    <col min="5" max="5" width="8.7109375" style="51" bestFit="1" customWidth="1"/>
    <col min="6" max="6" width="15.7109375" style="54" customWidth="1"/>
    <col min="7" max="7" width="6.7109375" style="51" customWidth="1"/>
    <col min="8" max="8" width="15.7109375" style="55" customWidth="1"/>
    <col min="9" max="9" width="6.7109375" style="51" customWidth="1"/>
    <col min="10" max="10" width="15.7109375" style="51" customWidth="1"/>
    <col min="11" max="11" width="6.7109375" style="51" customWidth="1"/>
    <col min="12" max="12" width="15.7109375" style="51" customWidth="1"/>
    <col min="13" max="13" width="6.7109375" style="51" customWidth="1"/>
    <col min="14" max="16384" width="9.140625" style="51"/>
  </cols>
  <sheetData>
    <row r="1" spans="1:13" ht="18.75" x14ac:dyDescent="0.2">
      <c r="A1" s="269" t="s">
        <v>245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s="52" customFormat="1" ht="14.1" customHeight="1" x14ac:dyDescent="0.2">
      <c r="A2" s="271"/>
      <c r="B2" s="272"/>
      <c r="C2" s="272"/>
      <c r="D2" s="272"/>
      <c r="E2" s="272"/>
      <c r="F2" s="273"/>
      <c r="G2" s="273"/>
      <c r="H2" s="273"/>
      <c r="I2" s="273"/>
      <c r="J2" s="273"/>
      <c r="K2" s="273"/>
      <c r="L2" s="271"/>
      <c r="M2" s="271"/>
    </row>
    <row r="3" spans="1:13" ht="15" customHeight="1" x14ac:dyDescent="0.2">
      <c r="A3" s="264" t="s">
        <v>29</v>
      </c>
      <c r="B3" s="264"/>
      <c r="C3" s="264"/>
      <c r="D3" s="265"/>
      <c r="E3" s="265"/>
      <c r="F3" s="56" t="s">
        <v>3</v>
      </c>
      <c r="G3" s="56" t="s">
        <v>27</v>
      </c>
      <c r="H3" s="56" t="s">
        <v>164</v>
      </c>
      <c r="I3" s="56" t="s">
        <v>27</v>
      </c>
      <c r="J3" s="56" t="s">
        <v>163</v>
      </c>
      <c r="K3" s="56" t="s">
        <v>27</v>
      </c>
      <c r="L3" s="56" t="s">
        <v>162</v>
      </c>
      <c r="M3" s="56" t="s">
        <v>27</v>
      </c>
    </row>
    <row r="4" spans="1:13" s="53" customFormat="1" ht="15" customHeight="1" x14ac:dyDescent="0.2">
      <c r="A4" s="266" t="s">
        <v>251</v>
      </c>
      <c r="B4" s="266"/>
      <c r="C4" s="266"/>
      <c r="D4" s="266"/>
      <c r="E4" s="266"/>
      <c r="F4" s="109"/>
      <c r="G4" s="267"/>
      <c r="H4" s="111"/>
      <c r="I4" s="267"/>
      <c r="J4" s="111"/>
      <c r="K4" s="267"/>
      <c r="L4" s="118"/>
      <c r="M4" s="264"/>
    </row>
    <row r="5" spans="1:13" s="52" customFormat="1" ht="15" customHeight="1" x14ac:dyDescent="0.2">
      <c r="A5" s="266" t="s">
        <v>252</v>
      </c>
      <c r="B5" s="266"/>
      <c r="C5" s="266"/>
      <c r="D5" s="266"/>
      <c r="E5" s="266"/>
      <c r="F5" s="109"/>
      <c r="G5" s="268"/>
      <c r="H5" s="112">
        <f>F5</f>
        <v>0</v>
      </c>
      <c r="I5" s="268"/>
      <c r="J5" s="111"/>
      <c r="K5" s="268"/>
      <c r="L5" s="118"/>
      <c r="M5" s="264"/>
    </row>
    <row r="6" spans="1:13" ht="15" customHeight="1" x14ac:dyDescent="0.2">
      <c r="A6" s="279" t="s">
        <v>172</v>
      </c>
      <c r="B6" s="280"/>
      <c r="C6" s="280"/>
      <c r="D6" s="280"/>
      <c r="E6" s="281"/>
      <c r="F6" s="145">
        <f>F4+F5</f>
        <v>0</v>
      </c>
      <c r="G6" s="1"/>
      <c r="H6" s="145">
        <f>H4+H5</f>
        <v>0</v>
      </c>
      <c r="I6" s="1"/>
      <c r="J6" s="145">
        <f>J4+J5</f>
        <v>0</v>
      </c>
      <c r="K6" s="1"/>
      <c r="L6" s="145">
        <f>L4+L5</f>
        <v>0</v>
      </c>
      <c r="M6" s="1"/>
    </row>
    <row r="7" spans="1:13" ht="30" customHeight="1" x14ac:dyDescent="0.2">
      <c r="A7" s="282" t="s">
        <v>161</v>
      </c>
      <c r="B7" s="67"/>
      <c r="C7" s="66"/>
      <c r="D7" s="57" t="s">
        <v>78</v>
      </c>
      <c r="E7" s="57" t="s">
        <v>79</v>
      </c>
      <c r="F7" s="285"/>
      <c r="G7" s="286"/>
      <c r="H7" s="285"/>
      <c r="I7" s="286"/>
      <c r="J7" s="285"/>
      <c r="K7" s="286"/>
      <c r="L7" s="274"/>
      <c r="M7" s="274"/>
    </row>
    <row r="8" spans="1:13" ht="15" customHeight="1" x14ac:dyDescent="0.2">
      <c r="A8" s="283"/>
      <c r="B8" s="275" t="s">
        <v>77</v>
      </c>
      <c r="C8" s="263"/>
      <c r="D8" s="50">
        <f>IF(F6&lt;5382000,15%,14%)</f>
        <v>0.15</v>
      </c>
      <c r="E8" s="68" t="e">
        <f>F8/F6</f>
        <v>#DIV/0!</v>
      </c>
      <c r="F8" s="110"/>
      <c r="G8" s="276"/>
      <c r="H8" s="127">
        <f>F8</f>
        <v>0</v>
      </c>
      <c r="I8" s="276"/>
      <c r="J8" s="110"/>
      <c r="K8" s="276"/>
      <c r="L8" s="119"/>
      <c r="M8" s="278"/>
    </row>
    <row r="9" spans="1:13" ht="15" customHeight="1" x14ac:dyDescent="0.2">
      <c r="A9" s="283"/>
      <c r="B9" s="260" t="s">
        <v>80</v>
      </c>
      <c r="C9" s="261"/>
      <c r="D9" s="50">
        <v>0.1</v>
      </c>
      <c r="E9" s="68" t="e">
        <f>F9/F6</f>
        <v>#DIV/0!</v>
      </c>
      <c r="F9" s="110"/>
      <c r="G9" s="277"/>
      <c r="H9" s="127">
        <f t="shared" ref="H9:H15" si="0">F9</f>
        <v>0</v>
      </c>
      <c r="I9" s="277"/>
      <c r="J9" s="2"/>
      <c r="K9" s="277"/>
      <c r="L9" s="120"/>
      <c r="M9" s="278"/>
    </row>
    <row r="10" spans="1:13" ht="30" customHeight="1" x14ac:dyDescent="0.2">
      <c r="A10" s="283"/>
      <c r="B10" s="258" t="s">
        <v>103</v>
      </c>
      <c r="C10" s="287"/>
      <c r="D10" s="50">
        <v>0.15</v>
      </c>
      <c r="E10" s="68" t="e">
        <f>F10/F6</f>
        <v>#DIV/0!</v>
      </c>
      <c r="F10" s="110"/>
      <c r="G10" s="1"/>
      <c r="H10" s="127">
        <f t="shared" si="0"/>
        <v>0</v>
      </c>
      <c r="I10" s="135">
        <f>G10</f>
        <v>0</v>
      </c>
      <c r="J10" s="110"/>
      <c r="K10" s="1"/>
      <c r="L10" s="119"/>
      <c r="M10" s="1"/>
    </row>
    <row r="11" spans="1:13" ht="30" customHeight="1" x14ac:dyDescent="0.2">
      <c r="A11" s="283"/>
      <c r="B11" s="258" t="s">
        <v>82</v>
      </c>
      <c r="C11" s="259"/>
      <c r="D11" s="50">
        <v>0.02</v>
      </c>
      <c r="E11" s="68" t="e">
        <f>F11/F6</f>
        <v>#DIV/0!</v>
      </c>
      <c r="F11" s="110"/>
      <c r="G11" s="1"/>
      <c r="H11" s="127">
        <f t="shared" si="0"/>
        <v>0</v>
      </c>
      <c r="I11" s="135">
        <f t="shared" ref="I11:I15" si="1">G11</f>
        <v>0</v>
      </c>
      <c r="J11" s="110"/>
      <c r="K11" s="1"/>
      <c r="L11" s="119"/>
      <c r="M11" s="1"/>
    </row>
    <row r="12" spans="1:13" ht="15" customHeight="1" x14ac:dyDescent="0.2">
      <c r="A12" s="283"/>
      <c r="B12" s="258" t="s">
        <v>134</v>
      </c>
      <c r="C12" s="259"/>
      <c r="D12" s="50">
        <v>0.05</v>
      </c>
      <c r="E12" s="68" t="e">
        <f>F12/F6</f>
        <v>#DIV/0!</v>
      </c>
      <c r="F12" s="110"/>
      <c r="G12" s="58"/>
      <c r="H12" s="127">
        <f t="shared" si="0"/>
        <v>0</v>
      </c>
      <c r="I12" s="135"/>
      <c r="J12" s="110"/>
      <c r="K12" s="58"/>
      <c r="L12" s="119"/>
      <c r="M12" s="58"/>
    </row>
    <row r="13" spans="1:13" ht="15" customHeight="1" x14ac:dyDescent="0.2">
      <c r="A13" s="283"/>
      <c r="B13" s="258" t="s">
        <v>166</v>
      </c>
      <c r="C13" s="259"/>
      <c r="D13" s="50">
        <v>0.05</v>
      </c>
      <c r="E13" s="68" t="e">
        <f>F13/F6</f>
        <v>#DIV/0!</v>
      </c>
      <c r="F13" s="110"/>
      <c r="G13" s="1"/>
      <c r="H13" s="127">
        <f t="shared" si="0"/>
        <v>0</v>
      </c>
      <c r="I13" s="135">
        <f t="shared" si="1"/>
        <v>0</v>
      </c>
      <c r="J13" s="110"/>
      <c r="K13" s="1"/>
      <c r="L13" s="119"/>
      <c r="M13" s="1"/>
    </row>
    <row r="14" spans="1:13" ht="30" customHeight="1" x14ac:dyDescent="0.2">
      <c r="A14" s="283"/>
      <c r="B14" s="258" t="s">
        <v>83</v>
      </c>
      <c r="C14" s="259"/>
      <c r="D14" s="50">
        <v>0.03</v>
      </c>
      <c r="E14" s="68" t="e">
        <f>F14/F6</f>
        <v>#DIV/0!</v>
      </c>
      <c r="F14" s="110"/>
      <c r="G14" s="1"/>
      <c r="H14" s="127">
        <f t="shared" si="0"/>
        <v>0</v>
      </c>
      <c r="I14" s="135">
        <f t="shared" si="1"/>
        <v>0</v>
      </c>
      <c r="J14" s="110"/>
      <c r="K14" s="1"/>
      <c r="L14" s="119"/>
      <c r="M14" s="1"/>
    </row>
    <row r="15" spans="1:13" ht="15" customHeight="1" x14ac:dyDescent="0.2">
      <c r="A15" s="284"/>
      <c r="B15" s="262" t="s">
        <v>81</v>
      </c>
      <c r="C15" s="263"/>
      <c r="D15" s="50">
        <v>0.02</v>
      </c>
      <c r="E15" s="68" t="e">
        <f>F15/F6</f>
        <v>#DIV/0!</v>
      </c>
      <c r="F15" s="110"/>
      <c r="G15" s="1"/>
      <c r="H15" s="127">
        <f t="shared" si="0"/>
        <v>0</v>
      </c>
      <c r="I15" s="135">
        <f t="shared" si="1"/>
        <v>0</v>
      </c>
      <c r="J15" s="110"/>
      <c r="K15" s="1"/>
      <c r="L15" s="119"/>
      <c r="M15" s="1"/>
    </row>
    <row r="16" spans="1:13" ht="15" customHeight="1" x14ac:dyDescent="0.2">
      <c r="A16" s="233" t="s">
        <v>173</v>
      </c>
      <c r="B16" s="234"/>
      <c r="C16" s="234"/>
      <c r="D16" s="147"/>
      <c r="E16" s="148"/>
      <c r="F16" s="145">
        <f>F6+F8+F9+F10+F11+F12+F13+F14+F15</f>
        <v>0</v>
      </c>
      <c r="G16" s="235"/>
      <c r="H16" s="145">
        <f>H6+H8+H9+H10+H11+H12+H13+H14+H15</f>
        <v>0</v>
      </c>
      <c r="I16" s="235"/>
      <c r="J16" s="145">
        <f>J6+J8+J9+J10+J11+J12+J13+J14+J15</f>
        <v>0</v>
      </c>
      <c r="K16" s="235"/>
      <c r="L16" s="146">
        <f>L6+L8+L9+L10+L11+L12+L13+L14+L15</f>
        <v>0</v>
      </c>
      <c r="M16" s="245"/>
    </row>
    <row r="17" spans="1:13" ht="15" customHeight="1" x14ac:dyDescent="0.2">
      <c r="A17" s="238" t="s">
        <v>239</v>
      </c>
      <c r="B17" s="239"/>
      <c r="C17" s="239"/>
      <c r="D17" s="239"/>
      <c r="E17" s="240"/>
      <c r="F17" s="114">
        <f>(F6*G6)</f>
        <v>0</v>
      </c>
      <c r="G17" s="236"/>
      <c r="H17" s="114">
        <f>(H6*I6)</f>
        <v>0</v>
      </c>
      <c r="I17" s="236"/>
      <c r="J17" s="114">
        <f>(J6*K6)</f>
        <v>0</v>
      </c>
      <c r="K17" s="236"/>
      <c r="L17" s="121">
        <f>(L6*M6)</f>
        <v>0</v>
      </c>
      <c r="M17" s="245"/>
    </row>
    <row r="18" spans="1:13" ht="15" customHeight="1" x14ac:dyDescent="0.2">
      <c r="A18" s="238" t="s">
        <v>241</v>
      </c>
      <c r="B18" s="239"/>
      <c r="C18" s="239"/>
      <c r="D18" s="239"/>
      <c r="E18" s="240"/>
      <c r="F18" s="138"/>
      <c r="G18" s="236"/>
      <c r="H18" s="114">
        <f>F18</f>
        <v>0</v>
      </c>
      <c r="I18" s="236"/>
      <c r="J18" s="137">
        <v>0</v>
      </c>
      <c r="K18" s="236"/>
      <c r="L18" s="137"/>
      <c r="M18" s="245"/>
    </row>
    <row r="19" spans="1:13" ht="15" customHeight="1" x14ac:dyDescent="0.2">
      <c r="A19" s="238" t="s">
        <v>213</v>
      </c>
      <c r="B19" s="239"/>
      <c r="C19" s="239"/>
      <c r="D19" s="239"/>
      <c r="E19" s="240"/>
      <c r="F19" s="255"/>
      <c r="G19" s="236"/>
      <c r="H19" s="114">
        <f>F6-H6</f>
        <v>0</v>
      </c>
      <c r="I19" s="236"/>
      <c r="J19" s="257"/>
      <c r="K19" s="236"/>
      <c r="L19" s="243"/>
      <c r="M19" s="245"/>
    </row>
    <row r="20" spans="1:13" ht="15" customHeight="1" x14ac:dyDescent="0.2">
      <c r="A20" s="238" t="s">
        <v>214</v>
      </c>
      <c r="B20" s="239"/>
      <c r="C20" s="239"/>
      <c r="D20" s="239"/>
      <c r="E20" s="240"/>
      <c r="F20" s="256"/>
      <c r="G20" s="236"/>
      <c r="H20" s="114">
        <f>F17-H17</f>
        <v>0</v>
      </c>
      <c r="I20" s="236"/>
      <c r="J20" s="257"/>
      <c r="K20" s="236"/>
      <c r="L20" s="243"/>
      <c r="M20" s="245"/>
    </row>
    <row r="21" spans="1:13" ht="15" customHeight="1" x14ac:dyDescent="0.2">
      <c r="A21" s="238" t="s">
        <v>232</v>
      </c>
      <c r="B21" s="239"/>
      <c r="C21" s="239"/>
      <c r="D21" s="239"/>
      <c r="E21" s="240"/>
      <c r="F21" s="115">
        <f>F16+F17+F18</f>
        <v>0</v>
      </c>
      <c r="G21" s="236"/>
      <c r="H21" s="115">
        <f>H16+H17+H19+H20+H18</f>
        <v>0</v>
      </c>
      <c r="I21" s="236"/>
      <c r="J21" s="254"/>
      <c r="K21" s="236"/>
      <c r="L21" s="244"/>
      <c r="M21" s="245"/>
    </row>
    <row r="22" spans="1:13" ht="15" customHeight="1" x14ac:dyDescent="0.2">
      <c r="A22" s="238" t="s">
        <v>233</v>
      </c>
      <c r="B22" s="239"/>
      <c r="C22" s="239"/>
      <c r="D22" s="239"/>
      <c r="E22" s="240"/>
      <c r="F22" s="242"/>
      <c r="G22" s="236"/>
      <c r="H22" s="242"/>
      <c r="I22" s="236"/>
      <c r="J22" s="117">
        <f>J16+J17+J18</f>
        <v>0</v>
      </c>
      <c r="K22" s="236"/>
      <c r="L22" s="122">
        <f>L16+L17+L18</f>
        <v>0</v>
      </c>
      <c r="M22" s="245"/>
    </row>
    <row r="23" spans="1:13" ht="15" customHeight="1" x14ac:dyDescent="0.2">
      <c r="A23" s="238" t="s">
        <v>221</v>
      </c>
      <c r="B23" s="239"/>
      <c r="C23" s="239"/>
      <c r="D23" s="239"/>
      <c r="E23" s="240"/>
      <c r="F23" s="244"/>
      <c r="G23" s="236"/>
      <c r="H23" s="243"/>
      <c r="I23" s="236"/>
      <c r="J23" s="117">
        <f>F21-J22</f>
        <v>0</v>
      </c>
      <c r="K23" s="236"/>
      <c r="L23" s="122">
        <f>F21-L22</f>
        <v>0</v>
      </c>
      <c r="M23" s="245"/>
    </row>
    <row r="24" spans="1:13" ht="15" customHeight="1" x14ac:dyDescent="0.2">
      <c r="A24" s="251" t="s">
        <v>234</v>
      </c>
      <c r="B24" s="252"/>
      <c r="C24" s="252"/>
      <c r="D24" s="73">
        <v>0.1</v>
      </c>
      <c r="E24" s="68" t="e">
        <f>F24/F6</f>
        <v>#DIV/0!</v>
      </c>
      <c r="F24" s="139"/>
      <c r="G24" s="236"/>
      <c r="H24" s="243"/>
      <c r="I24" s="236"/>
      <c r="J24" s="253"/>
      <c r="K24" s="236"/>
      <c r="L24" s="242"/>
      <c r="M24" s="245"/>
    </row>
    <row r="25" spans="1:13" ht="15" customHeight="1" x14ac:dyDescent="0.2">
      <c r="A25" s="238" t="s">
        <v>235</v>
      </c>
      <c r="B25" s="239"/>
      <c r="C25" s="239"/>
      <c r="D25" s="239"/>
      <c r="E25" s="240"/>
      <c r="F25" s="115">
        <f>F21+F24</f>
        <v>0</v>
      </c>
      <c r="G25" s="236"/>
      <c r="H25" s="243"/>
      <c r="I25" s="236"/>
      <c r="J25" s="254"/>
      <c r="K25" s="236"/>
      <c r="L25" s="244"/>
      <c r="M25" s="245"/>
    </row>
    <row r="26" spans="1:13" ht="15" customHeight="1" x14ac:dyDescent="0.2">
      <c r="A26" s="246" t="s">
        <v>165</v>
      </c>
      <c r="B26" s="247"/>
      <c r="C26" s="250" t="s">
        <v>187</v>
      </c>
      <c r="D26" s="250"/>
      <c r="E26" s="250"/>
      <c r="F26" s="116" t="e">
        <f>F6/'SN2'!I12</f>
        <v>#DIV/0!</v>
      </c>
      <c r="G26" s="236"/>
      <c r="H26" s="243"/>
      <c r="I26" s="236"/>
      <c r="J26" s="116" t="e">
        <f>J6/'SN2'!I12</f>
        <v>#DIV/0!</v>
      </c>
      <c r="K26" s="236"/>
      <c r="L26" s="319" t="e">
        <f>L6/'SN2'!I26</f>
        <v>#DIV/0!</v>
      </c>
      <c r="M26" s="245"/>
    </row>
    <row r="27" spans="1:13" ht="15" customHeight="1" x14ac:dyDescent="0.2">
      <c r="A27" s="248"/>
      <c r="B27" s="249"/>
      <c r="C27" s="250" t="s">
        <v>188</v>
      </c>
      <c r="D27" s="250"/>
      <c r="E27" s="250"/>
      <c r="F27" s="116" t="e">
        <f>F16/'SN2'!I12</f>
        <v>#DIV/0!</v>
      </c>
      <c r="G27" s="237"/>
      <c r="H27" s="244"/>
      <c r="I27" s="237"/>
      <c r="J27" s="116" t="e">
        <f>J16/'SN2'!I12</f>
        <v>#DIV/0!</v>
      </c>
      <c r="K27" s="237"/>
      <c r="L27" s="116" t="e">
        <f>L16/'SN2'!I26</f>
        <v>#DIV/0!</v>
      </c>
      <c r="M27" s="245"/>
    </row>
    <row r="28" spans="1:13" ht="15" customHeight="1" x14ac:dyDescent="0.2">
      <c r="A28" s="238" t="s">
        <v>210</v>
      </c>
      <c r="B28" s="239"/>
      <c r="C28" s="239"/>
      <c r="D28" s="239"/>
      <c r="E28" s="240"/>
      <c r="F28" s="221" t="s">
        <v>160</v>
      </c>
      <c r="G28" s="222"/>
      <c r="H28" s="221" t="s">
        <v>160</v>
      </c>
      <c r="I28" s="222"/>
      <c r="J28" s="221" t="s">
        <v>160</v>
      </c>
      <c r="K28" s="222"/>
      <c r="L28" s="221" t="s">
        <v>160</v>
      </c>
      <c r="M28" s="222"/>
    </row>
    <row r="29" spans="1:13" x14ac:dyDescent="0.2">
      <c r="A29" s="241" t="s">
        <v>211</v>
      </c>
      <c r="B29" s="241"/>
      <c r="C29" s="241"/>
      <c r="D29" s="241"/>
      <c r="E29" s="241"/>
      <c r="F29" s="223" t="s">
        <v>106</v>
      </c>
      <c r="G29" s="224"/>
      <c r="H29" s="223" t="s">
        <v>106</v>
      </c>
      <c r="I29" s="224"/>
      <c r="J29" s="223" t="s">
        <v>106</v>
      </c>
      <c r="K29" s="224"/>
      <c r="L29" s="223" t="s">
        <v>106</v>
      </c>
      <c r="M29" s="224"/>
    </row>
    <row r="30" spans="1:13" ht="48.75" customHeight="1" x14ac:dyDescent="0.2">
      <c r="A30" s="227" t="s">
        <v>212</v>
      </c>
      <c r="B30" s="228"/>
      <c r="C30" s="228"/>
      <c r="D30" s="228"/>
      <c r="E30" s="229"/>
      <c r="F30" s="225"/>
      <c r="G30" s="226"/>
      <c r="H30" s="225"/>
      <c r="I30" s="226"/>
      <c r="J30" s="225"/>
      <c r="K30" s="226"/>
      <c r="L30" s="225"/>
      <c r="M30" s="226"/>
    </row>
    <row r="31" spans="1:13" ht="24" customHeight="1" x14ac:dyDescent="0.2">
      <c r="A31" s="230"/>
      <c r="B31" s="231"/>
      <c r="C31" s="231"/>
      <c r="D31" s="231"/>
      <c r="E31" s="232"/>
      <c r="F31" s="219" t="s">
        <v>159</v>
      </c>
      <c r="G31" s="220"/>
      <c r="H31" s="219" t="s">
        <v>159</v>
      </c>
      <c r="I31" s="220"/>
      <c r="J31" s="219" t="s">
        <v>159</v>
      </c>
      <c r="K31" s="220"/>
      <c r="L31" s="219" t="s">
        <v>159</v>
      </c>
      <c r="M31" s="220"/>
    </row>
  </sheetData>
  <sheetProtection algorithmName="SHA-512" hashValue="zy9k6YcmFeh5vSqNwlR1eyk//orvZ7N6XcA3X2zmkmGwRfZiolyGM7ONZoMRpxcgXETKsSZhUaQurwBiIaFeGA==" saltValue="jpIgeNqqyCDFBzIuvcxTfw==" spinCount="100000" sheet="1" objects="1" scenarios="1"/>
  <mergeCells count="70">
    <mergeCell ref="M4:M5"/>
    <mergeCell ref="A5:E5"/>
    <mergeCell ref="L7:M7"/>
    <mergeCell ref="B8:C8"/>
    <mergeCell ref="G8:G9"/>
    <mergeCell ref="I8:I9"/>
    <mergeCell ref="K8:K9"/>
    <mergeCell ref="M8:M9"/>
    <mergeCell ref="A6:E6"/>
    <mergeCell ref="A7:A15"/>
    <mergeCell ref="F7:G7"/>
    <mergeCell ref="H7:I7"/>
    <mergeCell ref="J7:K7"/>
    <mergeCell ref="B10:C10"/>
    <mergeCell ref="B11:C11"/>
    <mergeCell ref="B12:C12"/>
    <mergeCell ref="A1:M1"/>
    <mergeCell ref="A2:E2"/>
    <mergeCell ref="F2:G2"/>
    <mergeCell ref="H2:I2"/>
    <mergeCell ref="J2:K2"/>
    <mergeCell ref="L2:M2"/>
    <mergeCell ref="A3:E3"/>
    <mergeCell ref="A4:E4"/>
    <mergeCell ref="G4:G5"/>
    <mergeCell ref="I4:I5"/>
    <mergeCell ref="K4:K5"/>
    <mergeCell ref="B13:C13"/>
    <mergeCell ref="B14:C14"/>
    <mergeCell ref="B9:C9"/>
    <mergeCell ref="B15:C15"/>
    <mergeCell ref="K16:K27"/>
    <mergeCell ref="M16:M27"/>
    <mergeCell ref="A26:B27"/>
    <mergeCell ref="C26:E26"/>
    <mergeCell ref="C27:E27"/>
    <mergeCell ref="A24:C24"/>
    <mergeCell ref="A25:E25"/>
    <mergeCell ref="J24:J25"/>
    <mergeCell ref="L24:L25"/>
    <mergeCell ref="F19:F20"/>
    <mergeCell ref="A22:E22"/>
    <mergeCell ref="A23:E23"/>
    <mergeCell ref="F22:F23"/>
    <mergeCell ref="J19:J21"/>
    <mergeCell ref="L19:L21"/>
    <mergeCell ref="A30:E31"/>
    <mergeCell ref="F31:G31"/>
    <mergeCell ref="H31:I31"/>
    <mergeCell ref="A16:C16"/>
    <mergeCell ref="G16:G27"/>
    <mergeCell ref="I16:I27"/>
    <mergeCell ref="A17:E17"/>
    <mergeCell ref="A19:E19"/>
    <mergeCell ref="A20:E20"/>
    <mergeCell ref="A21:E21"/>
    <mergeCell ref="A28:E28"/>
    <mergeCell ref="A29:E29"/>
    <mergeCell ref="A18:E18"/>
    <mergeCell ref="H22:H27"/>
    <mergeCell ref="L31:M31"/>
    <mergeCell ref="F28:G28"/>
    <mergeCell ref="H28:I28"/>
    <mergeCell ref="J28:K28"/>
    <mergeCell ref="L28:M28"/>
    <mergeCell ref="F29:G30"/>
    <mergeCell ref="H29:I30"/>
    <mergeCell ref="J29:K30"/>
    <mergeCell ref="L29:M30"/>
    <mergeCell ref="J31:K31"/>
  </mergeCells>
  <conditionalFormatting sqref="E8">
    <cfRule type="cellIs" dxfId="21" priority="23" operator="greaterThan">
      <formula>$D$8</formula>
    </cfRule>
  </conditionalFormatting>
  <conditionalFormatting sqref="E9">
    <cfRule type="cellIs" dxfId="20" priority="22" operator="greaterThan">
      <formula>$D$9</formula>
    </cfRule>
  </conditionalFormatting>
  <conditionalFormatting sqref="E10">
    <cfRule type="cellIs" dxfId="19" priority="21" operator="greaterThan">
      <formula>$D$10</formula>
    </cfRule>
  </conditionalFormatting>
  <conditionalFormatting sqref="E11">
    <cfRule type="cellIs" dxfId="18" priority="20" operator="greaterThan">
      <formula>$D$11</formula>
    </cfRule>
  </conditionalFormatting>
  <conditionalFormatting sqref="E12">
    <cfRule type="cellIs" dxfId="17" priority="19" operator="greaterThan">
      <formula>$D$12</formula>
    </cfRule>
  </conditionalFormatting>
  <conditionalFormatting sqref="E13">
    <cfRule type="cellIs" dxfId="16" priority="18" operator="greaterThan">
      <formula>$D$13</formula>
    </cfRule>
  </conditionalFormatting>
  <conditionalFormatting sqref="E14">
    <cfRule type="cellIs" dxfId="15" priority="17" operator="greaterThan">
      <formula>$D$14</formula>
    </cfRule>
  </conditionalFormatting>
  <conditionalFormatting sqref="E15">
    <cfRule type="cellIs" dxfId="14" priority="16" operator="greaterThan">
      <formula>$D$15</formula>
    </cfRule>
  </conditionalFormatting>
  <conditionalFormatting sqref="E24">
    <cfRule type="cellIs" dxfId="13" priority="15" operator="greaterThan">
      <formula>$D$24</formula>
    </cfRule>
  </conditionalFormatting>
  <conditionalFormatting sqref="H16">
    <cfRule type="cellIs" dxfId="11" priority="12" operator="greaterThan">
      <formula>$F$16</formula>
    </cfRule>
  </conditionalFormatting>
  <conditionalFormatting sqref="J8">
    <cfRule type="cellIs" dxfId="10" priority="9" operator="greaterThan">
      <formula>$F$8</formula>
    </cfRule>
  </conditionalFormatting>
  <conditionalFormatting sqref="J16">
    <cfRule type="cellIs" dxfId="9" priority="11" operator="greaterThan">
      <formula>$F$16</formula>
    </cfRule>
  </conditionalFormatting>
  <conditionalFormatting sqref="J22">
    <cfRule type="cellIs" dxfId="8" priority="7" operator="greaterThan">
      <formula>$H$21</formula>
    </cfRule>
  </conditionalFormatting>
  <conditionalFormatting sqref="L8">
    <cfRule type="cellIs" dxfId="7" priority="8" operator="greaterThan">
      <formula>$F$8</formula>
    </cfRule>
  </conditionalFormatting>
  <conditionalFormatting sqref="L16">
    <cfRule type="cellIs" dxfId="6" priority="10" operator="greaterThan">
      <formula>$F$16</formula>
    </cfRule>
  </conditionalFormatting>
  <conditionalFormatting sqref="L22">
    <cfRule type="cellIs" dxfId="5" priority="6" operator="greaterThan">
      <formula>$H$21</formula>
    </cfRule>
  </conditionalFormatting>
  <printOptions horizontalCentered="1"/>
  <pageMargins left="0" right="0" top="0.39370078740157483" bottom="0.39370078740157483" header="0.31496062992125984" footer="0.31496062992125984"/>
  <pageSetup paperSize="9" scale="90" orientation="landscape" horizontalDpi="4294967292" verticalDpi="4294967292" r:id="rId1"/>
  <headerFooter differentOddEven="1" alignWithMargins="0">
    <oddHeader xml:space="preserve">&amp;C </oddHeader>
    <oddFooter>&amp;A</oddFooter>
  </headerFooter>
  <ignoredErrors>
    <ignoredError sqref="F16 I5 H7:I7 I4 H19:I19 I8:I9 H16:I16 J16 L16 I26:I27 I20 I21 I17" unlockedFormula="1"/>
    <ignoredError sqref="E24 E8:E15 L2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" operator="greaterThan" id="{DA7E7112-C587-433F-AAF0-06429F81E3E1}">
            <xm:f>'SN4'!$G$20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ellIs" priority="5" operator="greaterThan" id="{6A230F37-5D72-4D8D-BFBD-B4A828C8B306}">
            <xm:f>'SN4'!$G$9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J26</xm:sqref>
        </x14:conditionalFormatting>
        <x14:conditionalFormatting xmlns:xm="http://schemas.microsoft.com/office/excel/2006/main">
          <x14:cfRule type="cellIs" priority="4" operator="greaterThan" id="{5D030A84-EABC-4BF1-BEBE-8A87556D699C}">
            <xm:f>'SN4'!$G$9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L26</xm:sqref>
        </x14:conditionalFormatting>
        <x14:conditionalFormatting xmlns:xm="http://schemas.microsoft.com/office/excel/2006/main">
          <x14:cfRule type="cellIs" priority="3" operator="greaterThan" id="{5BECB116-54D7-4211-9A42-89607AA2FD0A}">
            <xm:f>'SN4'!$G$20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2" operator="greaterThan" id="{3649E54F-3A0C-46AE-ADB2-5BF69E910DA0}">
            <xm:f>'SN4'!$G$20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L27</xm:sqref>
        </x14:conditionalFormatting>
        <x14:conditionalFormatting xmlns:xm="http://schemas.microsoft.com/office/excel/2006/main">
          <x14:cfRule type="cellIs" priority="1" operator="greaterThan" id="{81B9832E-1306-485F-826A-01C67B315F3B}">
            <xm:f>'SN4'!$G$9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4"/>
  <sheetViews>
    <sheetView showGridLines="0" topLeftCell="A7" zoomScaleNormal="100" zoomScaleSheetLayoutView="100" workbookViewId="0">
      <selection activeCell="A21" sqref="A21:E21"/>
    </sheetView>
  </sheetViews>
  <sheetFormatPr defaultColWidth="9.140625" defaultRowHeight="12.75" x14ac:dyDescent="0.2"/>
  <cols>
    <col min="1" max="1" width="8.140625" style="51" customWidth="1"/>
    <col min="2" max="2" width="5.7109375" style="51" customWidth="1"/>
    <col min="3" max="3" width="27.42578125" style="51" customWidth="1"/>
    <col min="4" max="4" width="6.85546875" style="51" customWidth="1"/>
    <col min="5" max="5" width="7.7109375" style="51" customWidth="1"/>
    <col min="6" max="6" width="15.7109375" style="54" customWidth="1"/>
    <col min="7" max="7" width="6.7109375" style="51" customWidth="1"/>
    <col min="8" max="8" width="15.7109375" style="55" customWidth="1"/>
    <col min="9" max="9" width="6.7109375" style="51" customWidth="1"/>
    <col min="10" max="10" width="15.7109375" style="51" customWidth="1"/>
    <col min="11" max="11" width="6.7109375" style="51" customWidth="1"/>
    <col min="12" max="12" width="15.7109375" style="51" customWidth="1"/>
    <col min="13" max="13" width="6.7109375" style="51" customWidth="1"/>
    <col min="14" max="16384" width="9.140625" style="51"/>
  </cols>
  <sheetData>
    <row r="1" spans="1:13" ht="18.75" x14ac:dyDescent="0.2">
      <c r="A1" s="269" t="s">
        <v>249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s="52" customFormat="1" ht="14.1" customHeight="1" x14ac:dyDescent="0.2">
      <c r="A2" s="288" t="s">
        <v>236</v>
      </c>
      <c r="B2" s="289"/>
      <c r="C2" s="289"/>
      <c r="D2" s="289"/>
      <c r="E2" s="289"/>
      <c r="F2" s="81">
        <f>'SN5'!F24</f>
        <v>0</v>
      </c>
      <c r="G2" s="80"/>
      <c r="H2" s="273"/>
      <c r="I2" s="273"/>
      <c r="J2" s="273"/>
      <c r="K2" s="273"/>
      <c r="L2" s="271"/>
      <c r="M2" s="271"/>
    </row>
    <row r="3" spans="1:13" ht="15" customHeight="1" x14ac:dyDescent="0.2">
      <c r="A3" s="264" t="s">
        <v>29</v>
      </c>
      <c r="B3" s="264"/>
      <c r="C3" s="264"/>
      <c r="D3" s="265"/>
      <c r="E3" s="265"/>
      <c r="F3" s="56" t="s">
        <v>3</v>
      </c>
      <c r="G3" s="56" t="s">
        <v>27</v>
      </c>
      <c r="H3" s="56" t="s">
        <v>164</v>
      </c>
      <c r="I3" s="56" t="s">
        <v>27</v>
      </c>
      <c r="J3" s="56" t="s">
        <v>163</v>
      </c>
      <c r="K3" s="56" t="s">
        <v>27</v>
      </c>
      <c r="L3" s="56" t="s">
        <v>162</v>
      </c>
      <c r="M3" s="56" t="s">
        <v>27</v>
      </c>
    </row>
    <row r="4" spans="1:13" s="53" customFormat="1" ht="15" customHeight="1" x14ac:dyDescent="0.2">
      <c r="A4" s="266" t="s">
        <v>251</v>
      </c>
      <c r="B4" s="266"/>
      <c r="C4" s="266"/>
      <c r="D4" s="266"/>
      <c r="E4" s="266"/>
      <c r="F4" s="109"/>
      <c r="G4" s="267"/>
      <c r="H4" s="111"/>
      <c r="I4" s="267"/>
      <c r="J4" s="111"/>
      <c r="K4" s="267"/>
      <c r="L4" s="118"/>
      <c r="M4" s="264"/>
    </row>
    <row r="5" spans="1:13" s="52" customFormat="1" ht="15" customHeight="1" x14ac:dyDescent="0.2">
      <c r="A5" s="266" t="s">
        <v>252</v>
      </c>
      <c r="B5" s="266"/>
      <c r="C5" s="266"/>
      <c r="D5" s="266"/>
      <c r="E5" s="266"/>
      <c r="F5" s="109"/>
      <c r="G5" s="268"/>
      <c r="H5" s="112">
        <f>F5</f>
        <v>0</v>
      </c>
      <c r="I5" s="268"/>
      <c r="J5" s="111"/>
      <c r="K5" s="268"/>
      <c r="L5" s="118"/>
      <c r="M5" s="264"/>
    </row>
    <row r="6" spans="1:13" ht="15" customHeight="1" x14ac:dyDescent="0.2">
      <c r="A6" s="290" t="s">
        <v>170</v>
      </c>
      <c r="B6" s="291"/>
      <c r="C6" s="291"/>
      <c r="D6" s="291"/>
      <c r="E6" s="292"/>
      <c r="F6" s="129">
        <f>F4+F5</f>
        <v>0</v>
      </c>
      <c r="G6" s="1"/>
      <c r="H6" s="129">
        <f>H4+H5</f>
        <v>0</v>
      </c>
      <c r="I6" s="1"/>
      <c r="J6" s="129">
        <f>J4+J5</f>
        <v>0</v>
      </c>
      <c r="K6" s="1"/>
      <c r="L6" s="129">
        <f>L4+L5</f>
        <v>0</v>
      </c>
      <c r="M6" s="1"/>
    </row>
    <row r="7" spans="1:13" ht="30" customHeight="1" x14ac:dyDescent="0.2">
      <c r="A7" s="293" t="s">
        <v>169</v>
      </c>
      <c r="B7" s="294"/>
      <c r="C7" s="295"/>
      <c r="D7" s="57" t="s">
        <v>78</v>
      </c>
      <c r="E7" s="57" t="s">
        <v>79</v>
      </c>
      <c r="F7" s="285"/>
      <c r="G7" s="286"/>
      <c r="H7" s="285"/>
      <c r="I7" s="286"/>
      <c r="J7" s="285"/>
      <c r="K7" s="286"/>
      <c r="L7" s="274"/>
      <c r="M7" s="274"/>
    </row>
    <row r="8" spans="1:13" ht="15" customHeight="1" x14ac:dyDescent="0.2">
      <c r="A8" s="296" t="s">
        <v>77</v>
      </c>
      <c r="B8" s="296"/>
      <c r="C8" s="296"/>
      <c r="D8" s="50">
        <v>0.15</v>
      </c>
      <c r="E8" s="68" t="e">
        <f>F8/F6</f>
        <v>#DIV/0!</v>
      </c>
      <c r="F8" s="110"/>
      <c r="G8" s="276"/>
      <c r="H8" s="113">
        <f>F8</f>
        <v>0</v>
      </c>
      <c r="I8" s="276"/>
      <c r="J8" s="110"/>
      <c r="K8" s="276"/>
      <c r="L8" s="119"/>
      <c r="M8" s="278"/>
    </row>
    <row r="9" spans="1:13" ht="15" customHeight="1" x14ac:dyDescent="0.2">
      <c r="A9" s="266" t="s">
        <v>80</v>
      </c>
      <c r="B9" s="266"/>
      <c r="C9" s="266"/>
      <c r="D9" s="50">
        <v>0.1</v>
      </c>
      <c r="E9" s="68" t="e">
        <f>F9/F6</f>
        <v>#DIV/0!</v>
      </c>
      <c r="F9" s="110"/>
      <c r="G9" s="277"/>
      <c r="H9" s="113">
        <f t="shared" ref="H9:H14" si="0">F9</f>
        <v>0</v>
      </c>
      <c r="I9" s="277"/>
      <c r="J9" s="69"/>
      <c r="K9" s="277"/>
      <c r="L9" s="123"/>
      <c r="M9" s="278"/>
    </row>
    <row r="10" spans="1:13" ht="30" customHeight="1" x14ac:dyDescent="0.2">
      <c r="A10" s="296" t="s">
        <v>82</v>
      </c>
      <c r="B10" s="296"/>
      <c r="C10" s="296"/>
      <c r="D10" s="50">
        <v>0.02</v>
      </c>
      <c r="E10" s="68" t="e">
        <f>F10/F6</f>
        <v>#DIV/0!</v>
      </c>
      <c r="F10" s="110"/>
      <c r="G10" s="1"/>
      <c r="H10" s="113">
        <f t="shared" si="0"/>
        <v>0</v>
      </c>
      <c r="I10" s="135">
        <f>G10</f>
        <v>0</v>
      </c>
      <c r="J10" s="110"/>
      <c r="K10" s="1"/>
      <c r="L10" s="119"/>
      <c r="M10" s="1"/>
    </row>
    <row r="11" spans="1:13" ht="15" customHeight="1" x14ac:dyDescent="0.2">
      <c r="A11" s="296" t="s">
        <v>166</v>
      </c>
      <c r="B11" s="296"/>
      <c r="C11" s="296"/>
      <c r="D11" s="50">
        <v>0.05</v>
      </c>
      <c r="E11" s="68" t="e">
        <f>F11/F6</f>
        <v>#DIV/0!</v>
      </c>
      <c r="F11" s="110"/>
      <c r="G11" s="1"/>
      <c r="H11" s="113">
        <f t="shared" si="0"/>
        <v>0</v>
      </c>
      <c r="I11" s="135">
        <f t="shared" ref="I11:I12" si="1">G11</f>
        <v>0</v>
      </c>
      <c r="J11" s="110"/>
      <c r="K11" s="1"/>
      <c r="L11" s="119"/>
      <c r="M11" s="1"/>
    </row>
    <row r="12" spans="1:13" ht="15" customHeight="1" x14ac:dyDescent="0.2">
      <c r="A12" s="266" t="s">
        <v>81</v>
      </c>
      <c r="B12" s="266"/>
      <c r="C12" s="266"/>
      <c r="D12" s="50">
        <v>0.02</v>
      </c>
      <c r="E12" s="68" t="e">
        <f>F12/F6</f>
        <v>#DIV/0!</v>
      </c>
      <c r="F12" s="110"/>
      <c r="G12" s="1"/>
      <c r="H12" s="113">
        <f t="shared" si="0"/>
        <v>0</v>
      </c>
      <c r="I12" s="135">
        <f t="shared" si="1"/>
        <v>0</v>
      </c>
      <c r="J12" s="110"/>
      <c r="K12" s="1"/>
      <c r="L12" s="119"/>
      <c r="M12" s="1"/>
    </row>
    <row r="13" spans="1:13" ht="15" customHeight="1" x14ac:dyDescent="0.2">
      <c r="A13" s="297" t="s">
        <v>239</v>
      </c>
      <c r="B13" s="298"/>
      <c r="C13" s="298"/>
      <c r="D13" s="298"/>
      <c r="E13" s="299"/>
      <c r="F13" s="113">
        <f>(F6*G6)</f>
        <v>0</v>
      </c>
      <c r="G13" s="236"/>
      <c r="H13" s="113">
        <f t="shared" si="0"/>
        <v>0</v>
      </c>
      <c r="I13" s="236"/>
      <c r="J13" s="114">
        <f>(J6*K6)</f>
        <v>0</v>
      </c>
      <c r="K13" s="236"/>
      <c r="L13" s="121">
        <f>(L6*M6)</f>
        <v>0</v>
      </c>
      <c r="M13" s="245"/>
    </row>
    <row r="14" spans="1:13" ht="15" customHeight="1" x14ac:dyDescent="0.2">
      <c r="A14" s="297" t="s">
        <v>240</v>
      </c>
      <c r="B14" s="298"/>
      <c r="C14" s="298"/>
      <c r="D14" s="298"/>
      <c r="E14" s="299"/>
      <c r="F14" s="109"/>
      <c r="G14" s="236"/>
      <c r="H14" s="113">
        <f t="shared" si="0"/>
        <v>0</v>
      </c>
      <c r="I14" s="236"/>
      <c r="J14" s="141"/>
      <c r="K14" s="236"/>
      <c r="L14" s="140"/>
      <c r="M14" s="245"/>
    </row>
    <row r="15" spans="1:13" ht="15" customHeight="1" x14ac:dyDescent="0.2">
      <c r="A15" s="290" t="s">
        <v>246</v>
      </c>
      <c r="B15" s="291"/>
      <c r="C15" s="291"/>
      <c r="D15" s="291"/>
      <c r="E15" s="292"/>
      <c r="F15" s="129">
        <f>F8+F9+F10+F11+F12+F13+F14</f>
        <v>0</v>
      </c>
      <c r="G15" s="236"/>
      <c r="H15" s="129">
        <f>H8+H9+H10+H11+H12+H13+H14</f>
        <v>0</v>
      </c>
      <c r="I15" s="236"/>
      <c r="J15" s="129">
        <f>J8+J9+J10+J11+J12+J13+J14</f>
        <v>0</v>
      </c>
      <c r="K15" s="236"/>
      <c r="L15" s="130">
        <f>L8+L9+L10+L11+L12+L13+L14</f>
        <v>0</v>
      </c>
      <c r="M15" s="245"/>
    </row>
    <row r="16" spans="1:13" ht="15" customHeight="1" x14ac:dyDescent="0.2">
      <c r="A16" s="238" t="s">
        <v>213</v>
      </c>
      <c r="B16" s="239"/>
      <c r="C16" s="239"/>
      <c r="D16" s="239"/>
      <c r="E16" s="240"/>
      <c r="F16" s="255"/>
      <c r="G16" s="236"/>
      <c r="H16" s="114">
        <f>F6-H6</f>
        <v>0</v>
      </c>
      <c r="I16" s="236"/>
      <c r="J16" s="257"/>
      <c r="K16" s="236"/>
      <c r="L16" s="257"/>
      <c r="M16" s="245"/>
    </row>
    <row r="17" spans="1:13" ht="15" customHeight="1" x14ac:dyDescent="0.2">
      <c r="A17" s="238" t="s">
        <v>214</v>
      </c>
      <c r="B17" s="239"/>
      <c r="C17" s="239"/>
      <c r="D17" s="239"/>
      <c r="E17" s="240"/>
      <c r="F17" s="256"/>
      <c r="G17" s="236"/>
      <c r="H17" s="114">
        <f>F13-H13</f>
        <v>0</v>
      </c>
      <c r="I17" s="236"/>
      <c r="J17" s="257"/>
      <c r="K17" s="236"/>
      <c r="L17" s="257"/>
      <c r="M17" s="245"/>
    </row>
    <row r="18" spans="1:13" ht="15" customHeight="1" x14ac:dyDescent="0.2">
      <c r="A18" s="238" t="s">
        <v>237</v>
      </c>
      <c r="B18" s="239"/>
      <c r="C18" s="239"/>
      <c r="D18" s="239"/>
      <c r="E18" s="240"/>
      <c r="F18" s="115">
        <f>F6+F15</f>
        <v>0</v>
      </c>
      <c r="G18" s="236"/>
      <c r="H18" s="115">
        <f>H6+H15+H16+H17</f>
        <v>0</v>
      </c>
      <c r="I18" s="236"/>
      <c r="J18" s="254"/>
      <c r="K18" s="236"/>
      <c r="L18" s="254"/>
      <c r="M18" s="245"/>
    </row>
    <row r="19" spans="1:13" ht="15" customHeight="1" x14ac:dyDescent="0.2">
      <c r="A19" s="238" t="s">
        <v>238</v>
      </c>
      <c r="B19" s="239"/>
      <c r="C19" s="239"/>
      <c r="D19" s="239"/>
      <c r="E19" s="240"/>
      <c r="F19" s="255"/>
      <c r="G19" s="236"/>
      <c r="H19" s="255"/>
      <c r="I19" s="236"/>
      <c r="J19" s="115">
        <f>J15+J6</f>
        <v>0</v>
      </c>
      <c r="K19" s="236"/>
      <c r="L19" s="124">
        <f>L15+L6</f>
        <v>0</v>
      </c>
      <c r="M19" s="245"/>
    </row>
    <row r="20" spans="1:13" ht="15" customHeight="1" x14ac:dyDescent="0.2">
      <c r="A20" s="238" t="s">
        <v>221</v>
      </c>
      <c r="B20" s="239"/>
      <c r="C20" s="239"/>
      <c r="D20" s="239"/>
      <c r="E20" s="240"/>
      <c r="F20" s="256"/>
      <c r="G20" s="236"/>
      <c r="H20" s="256"/>
      <c r="I20" s="236"/>
      <c r="J20" s="115">
        <f>F18-J19</f>
        <v>0</v>
      </c>
      <c r="K20" s="236"/>
      <c r="L20" s="124">
        <f>F18-L19</f>
        <v>0</v>
      </c>
      <c r="M20" s="245"/>
    </row>
    <row r="21" spans="1:13" ht="15" customHeight="1" x14ac:dyDescent="0.2">
      <c r="A21" s="238" t="s">
        <v>210</v>
      </c>
      <c r="B21" s="239"/>
      <c r="C21" s="239"/>
      <c r="D21" s="239"/>
      <c r="E21" s="240"/>
      <c r="F21" s="221" t="s">
        <v>160</v>
      </c>
      <c r="G21" s="222"/>
      <c r="H21" s="221" t="s">
        <v>160</v>
      </c>
      <c r="I21" s="222"/>
      <c r="J21" s="221" t="s">
        <v>160</v>
      </c>
      <c r="K21" s="222"/>
      <c r="L21" s="221" t="s">
        <v>160</v>
      </c>
      <c r="M21" s="222"/>
    </row>
    <row r="22" spans="1:13" x14ac:dyDescent="0.2">
      <c r="A22" s="241" t="s">
        <v>211</v>
      </c>
      <c r="B22" s="241"/>
      <c r="C22" s="241"/>
      <c r="D22" s="241"/>
      <c r="E22" s="241"/>
      <c r="F22" s="223" t="s">
        <v>106</v>
      </c>
      <c r="G22" s="224"/>
      <c r="H22" s="223" t="s">
        <v>106</v>
      </c>
      <c r="I22" s="224"/>
      <c r="J22" s="223" t="s">
        <v>106</v>
      </c>
      <c r="K22" s="224"/>
      <c r="L22" s="223" t="s">
        <v>106</v>
      </c>
      <c r="M22" s="224"/>
    </row>
    <row r="23" spans="1:13" ht="48.75" customHeight="1" x14ac:dyDescent="0.2">
      <c r="A23" s="227" t="s">
        <v>212</v>
      </c>
      <c r="B23" s="228"/>
      <c r="C23" s="228"/>
      <c r="D23" s="228"/>
      <c r="E23" s="229"/>
      <c r="F23" s="225"/>
      <c r="G23" s="226"/>
      <c r="H23" s="225"/>
      <c r="I23" s="226"/>
      <c r="J23" s="225"/>
      <c r="K23" s="226"/>
      <c r="L23" s="225"/>
      <c r="M23" s="226"/>
    </row>
    <row r="24" spans="1:13" ht="24" customHeight="1" x14ac:dyDescent="0.2">
      <c r="A24" s="230"/>
      <c r="B24" s="231"/>
      <c r="C24" s="231"/>
      <c r="D24" s="231"/>
      <c r="E24" s="232"/>
      <c r="F24" s="219" t="s">
        <v>159</v>
      </c>
      <c r="G24" s="220"/>
      <c r="H24" s="219" t="s">
        <v>159</v>
      </c>
      <c r="I24" s="220"/>
      <c r="J24" s="219" t="s">
        <v>159</v>
      </c>
      <c r="K24" s="220"/>
      <c r="L24" s="219" t="s">
        <v>159</v>
      </c>
      <c r="M24" s="220"/>
    </row>
  </sheetData>
  <sheetProtection algorithmName="SHA-512" hashValue="yPX5B+HNod+L/iNXcbu4/BXg1IF+5P2WAGf0LN285SyDwtO9XUxr9gMGMScUeJJCINfvZ+NRSIomjv8YcJbFhw==" saltValue="x8lZZPZymwFsQHG5f9suSw==" spinCount="100000" sheet="1" objects="1" scenarios="1"/>
  <mergeCells count="59">
    <mergeCell ref="L16:L18"/>
    <mergeCell ref="A10:C10"/>
    <mergeCell ref="A11:C11"/>
    <mergeCell ref="A12:C12"/>
    <mergeCell ref="A15:E15"/>
    <mergeCell ref="A18:E18"/>
    <mergeCell ref="A14:E14"/>
    <mergeCell ref="A19:E19"/>
    <mergeCell ref="A21:E21"/>
    <mergeCell ref="J16:J18"/>
    <mergeCell ref="F24:G24"/>
    <mergeCell ref="H24:I24"/>
    <mergeCell ref="A22:E22"/>
    <mergeCell ref="A16:E16"/>
    <mergeCell ref="A17:E17"/>
    <mergeCell ref="F19:F20"/>
    <mergeCell ref="H19:H20"/>
    <mergeCell ref="F16:F17"/>
    <mergeCell ref="A20:E20"/>
    <mergeCell ref="L22:M23"/>
    <mergeCell ref="A23:E24"/>
    <mergeCell ref="M13:M20"/>
    <mergeCell ref="A13:E13"/>
    <mergeCell ref="G13:G20"/>
    <mergeCell ref="I13:I20"/>
    <mergeCell ref="K13:K20"/>
    <mergeCell ref="F21:G21"/>
    <mergeCell ref="L21:M21"/>
    <mergeCell ref="F22:G23"/>
    <mergeCell ref="H22:I23"/>
    <mergeCell ref="J22:K23"/>
    <mergeCell ref="J24:K24"/>
    <mergeCell ref="L24:M24"/>
    <mergeCell ref="H21:I21"/>
    <mergeCell ref="J21:K21"/>
    <mergeCell ref="M4:M5"/>
    <mergeCell ref="A5:E5"/>
    <mergeCell ref="M8:M9"/>
    <mergeCell ref="A6:E6"/>
    <mergeCell ref="F7:G7"/>
    <mergeCell ref="H7:I7"/>
    <mergeCell ref="J7:K7"/>
    <mergeCell ref="L7:M7"/>
    <mergeCell ref="G8:G9"/>
    <mergeCell ref="I8:I9"/>
    <mergeCell ref="K8:K9"/>
    <mergeCell ref="A7:C7"/>
    <mergeCell ref="A8:C8"/>
    <mergeCell ref="A9:C9"/>
    <mergeCell ref="A3:E3"/>
    <mergeCell ref="A4:E4"/>
    <mergeCell ref="G4:G5"/>
    <mergeCell ref="I4:I5"/>
    <mergeCell ref="K4:K5"/>
    <mergeCell ref="A1:M1"/>
    <mergeCell ref="A2:E2"/>
    <mergeCell ref="H2:I2"/>
    <mergeCell ref="J2:K2"/>
    <mergeCell ref="L2:M2"/>
  </mergeCells>
  <conditionalFormatting sqref="E8">
    <cfRule type="cellIs" dxfId="52" priority="8" operator="greaterThan">
      <formula>$D$8</formula>
    </cfRule>
  </conditionalFormatting>
  <conditionalFormatting sqref="E9">
    <cfRule type="cellIs" dxfId="51" priority="7" operator="greaterThan">
      <formula>$D$9</formula>
    </cfRule>
  </conditionalFormatting>
  <conditionalFormatting sqref="E10">
    <cfRule type="cellIs" dxfId="50" priority="6" operator="greaterThan">
      <formula>$D$10</formula>
    </cfRule>
  </conditionalFormatting>
  <conditionalFormatting sqref="E11">
    <cfRule type="cellIs" dxfId="49" priority="5" operator="greaterThan">
      <formula>$D$11</formula>
    </cfRule>
  </conditionalFormatting>
  <conditionalFormatting sqref="E12">
    <cfRule type="cellIs" dxfId="48" priority="4" operator="greaterThan">
      <formula>$D$12</formula>
    </cfRule>
  </conditionalFormatting>
  <conditionalFormatting sqref="F18">
    <cfRule type="cellIs" dxfId="47" priority="3" operator="greaterThan">
      <formula>$F$2</formula>
    </cfRule>
  </conditionalFormatting>
  <conditionalFormatting sqref="J8">
    <cfRule type="cellIs" dxfId="46" priority="2" operator="greaterThan">
      <formula>$H$8</formula>
    </cfRule>
  </conditionalFormatting>
  <conditionalFormatting sqref="L8">
    <cfRule type="cellIs" dxfId="45" priority="1" operator="greaterThan">
      <formula>$H$8</formula>
    </cfRule>
  </conditionalFormatting>
  <printOptions horizontalCentered="1"/>
  <pageMargins left="0" right="0" top="0.39370078740157483" bottom="0.39370078740157483" header="0.31496062992125984" footer="0.31496062992125984"/>
  <pageSetup paperSize="9" scale="90" orientation="landscape" horizontalDpi="4294967292" verticalDpi="4294967292" r:id="rId1"/>
  <headerFooter differentOddEven="1" alignWithMargins="0">
    <oddHeader xml:space="preserve">&amp;C </oddHeader>
    <oddFooter>&amp;A</oddFooter>
  </headerFooter>
  <ignoredErrors>
    <ignoredError sqref="H8 F16" unlockedFormula="1"/>
    <ignoredError sqref="E8:E12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7"/>
  <sheetViews>
    <sheetView showGridLines="0" view="pageBreakPreview" zoomScale="90" zoomScaleNormal="90" zoomScaleSheetLayoutView="90" workbookViewId="0">
      <selection activeCell="G15" sqref="G15"/>
    </sheetView>
  </sheetViews>
  <sheetFormatPr defaultColWidth="9.140625" defaultRowHeight="12.75" x14ac:dyDescent="0.2"/>
  <cols>
    <col min="1" max="1" width="8.140625" style="51" customWidth="1"/>
    <col min="2" max="2" width="5.7109375" style="51" customWidth="1"/>
    <col min="3" max="3" width="27.42578125" style="51" customWidth="1"/>
    <col min="4" max="4" width="6.85546875" style="51" customWidth="1"/>
    <col min="5" max="5" width="8.7109375" style="51" bestFit="1" customWidth="1"/>
    <col min="6" max="6" width="15.7109375" style="54" customWidth="1"/>
    <col min="7" max="7" width="6.7109375" style="51" customWidth="1"/>
    <col min="8" max="8" width="15.7109375" style="55" customWidth="1"/>
    <col min="9" max="9" width="6.7109375" style="51" customWidth="1"/>
    <col min="10" max="10" width="15.7109375" style="51" customWidth="1"/>
    <col min="11" max="11" width="6.7109375" style="51" customWidth="1"/>
    <col min="12" max="12" width="15.7109375" style="51" customWidth="1"/>
    <col min="13" max="13" width="6.7109375" style="51" customWidth="1"/>
    <col min="14" max="16384" width="9.140625" style="51"/>
  </cols>
  <sheetData>
    <row r="1" spans="1:13" ht="18.75" x14ac:dyDescent="0.2">
      <c r="A1" s="269" t="s">
        <v>250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s="52" customFormat="1" ht="14.1" customHeight="1" x14ac:dyDescent="0.2">
      <c r="A2" s="271"/>
      <c r="B2" s="272"/>
      <c r="C2" s="272"/>
      <c r="D2" s="272"/>
      <c r="E2" s="272"/>
      <c r="F2" s="273"/>
      <c r="G2" s="273"/>
      <c r="H2" s="273"/>
      <c r="I2" s="273"/>
      <c r="J2" s="273"/>
      <c r="K2" s="273"/>
      <c r="L2" s="271"/>
      <c r="M2" s="271"/>
    </row>
    <row r="3" spans="1:13" ht="15" customHeight="1" x14ac:dyDescent="0.2">
      <c r="A3" s="264" t="s">
        <v>29</v>
      </c>
      <c r="B3" s="264"/>
      <c r="C3" s="264"/>
      <c r="D3" s="265"/>
      <c r="E3" s="265"/>
      <c r="F3" s="56" t="s">
        <v>164</v>
      </c>
      <c r="G3" s="56" t="s">
        <v>27</v>
      </c>
      <c r="H3" s="56" t="s">
        <v>167</v>
      </c>
      <c r="I3" s="56" t="s">
        <v>27</v>
      </c>
      <c r="J3" s="56" t="s">
        <v>168</v>
      </c>
      <c r="K3" s="56" t="s">
        <v>27</v>
      </c>
      <c r="L3" s="56" t="s">
        <v>247</v>
      </c>
      <c r="M3" s="56" t="s">
        <v>27</v>
      </c>
    </row>
    <row r="4" spans="1:13" s="53" customFormat="1" ht="15" customHeight="1" x14ac:dyDescent="0.2">
      <c r="A4" s="266" t="s">
        <v>251</v>
      </c>
      <c r="B4" s="266"/>
      <c r="C4" s="266"/>
      <c r="D4" s="266"/>
      <c r="E4" s="266"/>
      <c r="F4" s="127">
        <f>'SN5'!H4</f>
        <v>0</v>
      </c>
      <c r="G4" s="267"/>
      <c r="H4" s="111"/>
      <c r="I4" s="267"/>
      <c r="J4" s="111"/>
      <c r="K4" s="267"/>
      <c r="L4" s="118"/>
      <c r="M4" s="264"/>
    </row>
    <row r="5" spans="1:13" s="52" customFormat="1" ht="15" customHeight="1" x14ac:dyDescent="0.2">
      <c r="A5" s="266" t="s">
        <v>252</v>
      </c>
      <c r="B5" s="266"/>
      <c r="C5" s="266"/>
      <c r="D5" s="266"/>
      <c r="E5" s="266"/>
      <c r="F5" s="127">
        <f>'SN5'!H5</f>
        <v>0</v>
      </c>
      <c r="G5" s="268"/>
      <c r="H5" s="111"/>
      <c r="I5" s="268"/>
      <c r="J5" s="111"/>
      <c r="K5" s="268"/>
      <c r="L5" s="118"/>
      <c r="M5" s="264"/>
    </row>
    <row r="6" spans="1:13" ht="15" customHeight="1" x14ac:dyDescent="0.2">
      <c r="A6" s="290" t="s">
        <v>172</v>
      </c>
      <c r="B6" s="291"/>
      <c r="C6" s="291"/>
      <c r="D6" s="291"/>
      <c r="E6" s="292"/>
      <c r="F6" s="128">
        <f>'SN5'!H6</f>
        <v>0</v>
      </c>
      <c r="G6" s="135">
        <f>'SN5'!I6</f>
        <v>0</v>
      </c>
      <c r="H6" s="129">
        <f>H4+H5</f>
        <v>0</v>
      </c>
      <c r="I6" s="1"/>
      <c r="J6" s="129">
        <f>J4+J5</f>
        <v>0</v>
      </c>
      <c r="K6" s="1"/>
      <c r="L6" s="129">
        <f>L4+L5</f>
        <v>0</v>
      </c>
      <c r="M6" s="1"/>
    </row>
    <row r="7" spans="1:13" ht="30" customHeight="1" x14ac:dyDescent="0.2">
      <c r="A7" s="282" t="s">
        <v>161</v>
      </c>
      <c r="B7" s="67"/>
      <c r="C7" s="66"/>
      <c r="D7" s="57" t="s">
        <v>78</v>
      </c>
      <c r="E7" s="57" t="s">
        <v>79</v>
      </c>
      <c r="F7" s="285"/>
      <c r="G7" s="286"/>
      <c r="H7" s="285"/>
      <c r="I7" s="286"/>
      <c r="J7" s="285"/>
      <c r="K7" s="286"/>
      <c r="L7" s="274"/>
      <c r="M7" s="274"/>
    </row>
    <row r="8" spans="1:13" ht="15" customHeight="1" x14ac:dyDescent="0.2">
      <c r="A8" s="283"/>
      <c r="B8" s="275" t="s">
        <v>77</v>
      </c>
      <c r="C8" s="263"/>
      <c r="D8" s="50">
        <f>IF(F6&lt;5382000,15%,14%)</f>
        <v>0.15</v>
      </c>
      <c r="E8" s="68" t="e">
        <f>F8/F6</f>
        <v>#DIV/0!</v>
      </c>
      <c r="F8" s="127">
        <f>'SN5'!H8</f>
        <v>0</v>
      </c>
      <c r="G8" s="276"/>
      <c r="H8" s="143"/>
      <c r="I8" s="276"/>
      <c r="J8" s="110"/>
      <c r="K8" s="276"/>
      <c r="L8" s="119"/>
      <c r="M8" s="278"/>
    </row>
    <row r="9" spans="1:13" ht="15" customHeight="1" x14ac:dyDescent="0.2">
      <c r="A9" s="283"/>
      <c r="B9" s="260" t="s">
        <v>248</v>
      </c>
      <c r="C9" s="261"/>
      <c r="D9" s="50">
        <v>0.1</v>
      </c>
      <c r="E9" s="68" t="e">
        <f>F9/F6</f>
        <v>#DIV/0!</v>
      </c>
      <c r="F9" s="127">
        <f>'SN5'!H9</f>
        <v>0</v>
      </c>
      <c r="G9" s="277"/>
      <c r="H9" s="143"/>
      <c r="I9" s="277"/>
      <c r="J9" s="110"/>
      <c r="K9" s="277"/>
      <c r="L9" s="119"/>
      <c r="M9" s="278"/>
    </row>
    <row r="10" spans="1:13" ht="30" customHeight="1" x14ac:dyDescent="0.2">
      <c r="A10" s="283"/>
      <c r="B10" s="258" t="s">
        <v>103</v>
      </c>
      <c r="C10" s="287"/>
      <c r="D10" s="50">
        <v>0.15</v>
      </c>
      <c r="E10" s="68" t="e">
        <f>F10/F6</f>
        <v>#DIV/0!</v>
      </c>
      <c r="F10" s="127">
        <f>'SN5'!H10</f>
        <v>0</v>
      </c>
      <c r="G10" s="135">
        <f>'SN5'!I10</f>
        <v>0</v>
      </c>
      <c r="H10" s="143"/>
      <c r="I10" s="1"/>
      <c r="J10" s="110"/>
      <c r="K10" s="1"/>
      <c r="L10" s="119"/>
      <c r="M10" s="1"/>
    </row>
    <row r="11" spans="1:13" ht="30" customHeight="1" x14ac:dyDescent="0.2">
      <c r="A11" s="283"/>
      <c r="B11" s="258" t="s">
        <v>82</v>
      </c>
      <c r="C11" s="259"/>
      <c r="D11" s="50">
        <v>0.02</v>
      </c>
      <c r="E11" s="68" t="e">
        <f>F11/F6</f>
        <v>#DIV/0!</v>
      </c>
      <c r="F11" s="127">
        <f>'SN5'!H11</f>
        <v>0</v>
      </c>
      <c r="G11" s="135">
        <f>'SN5'!I11</f>
        <v>0</v>
      </c>
      <c r="H11" s="143"/>
      <c r="I11" s="1"/>
      <c r="J11" s="110"/>
      <c r="K11" s="1"/>
      <c r="L11" s="119"/>
      <c r="M11" s="1"/>
    </row>
    <row r="12" spans="1:13" ht="15" customHeight="1" x14ac:dyDescent="0.2">
      <c r="A12" s="283"/>
      <c r="B12" s="258" t="s">
        <v>134</v>
      </c>
      <c r="C12" s="259"/>
      <c r="D12" s="50">
        <v>0.05</v>
      </c>
      <c r="E12" s="68" t="e">
        <f>F12/F6</f>
        <v>#DIV/0!</v>
      </c>
      <c r="F12" s="127">
        <f>'SN5'!H12</f>
        <v>0</v>
      </c>
      <c r="G12" s="58"/>
      <c r="H12" s="143"/>
      <c r="I12" s="58"/>
      <c r="J12" s="110"/>
      <c r="K12" s="58"/>
      <c r="L12" s="119"/>
      <c r="M12" s="58"/>
    </row>
    <row r="13" spans="1:13" ht="15" customHeight="1" x14ac:dyDescent="0.2">
      <c r="A13" s="283"/>
      <c r="B13" s="258" t="s">
        <v>166</v>
      </c>
      <c r="C13" s="259"/>
      <c r="D13" s="50">
        <v>0.05</v>
      </c>
      <c r="E13" s="68" t="e">
        <f>F13/F6</f>
        <v>#DIV/0!</v>
      </c>
      <c r="F13" s="127">
        <f>'SN5'!H13</f>
        <v>0</v>
      </c>
      <c r="G13" s="135">
        <f>'SN5'!I13</f>
        <v>0</v>
      </c>
      <c r="H13" s="143"/>
      <c r="I13" s="1"/>
      <c r="J13" s="110"/>
      <c r="K13" s="1"/>
      <c r="L13" s="119"/>
      <c r="M13" s="1"/>
    </row>
    <row r="14" spans="1:13" ht="30" customHeight="1" x14ac:dyDescent="0.2">
      <c r="A14" s="283"/>
      <c r="B14" s="258" t="s">
        <v>83</v>
      </c>
      <c r="C14" s="259"/>
      <c r="D14" s="50">
        <v>0.03</v>
      </c>
      <c r="E14" s="68" t="e">
        <f>F14/F6</f>
        <v>#DIV/0!</v>
      </c>
      <c r="F14" s="127">
        <f>'SN5'!H14</f>
        <v>0</v>
      </c>
      <c r="G14" s="135">
        <f>'SN5'!I14</f>
        <v>0</v>
      </c>
      <c r="H14" s="143"/>
      <c r="I14" s="1"/>
      <c r="J14" s="110"/>
      <c r="K14" s="1"/>
      <c r="L14" s="119"/>
      <c r="M14" s="1"/>
    </row>
    <row r="15" spans="1:13" ht="15" customHeight="1" x14ac:dyDescent="0.2">
      <c r="A15" s="284"/>
      <c r="B15" s="262" t="s">
        <v>81</v>
      </c>
      <c r="C15" s="263"/>
      <c r="D15" s="50">
        <v>0.02</v>
      </c>
      <c r="E15" s="68" t="e">
        <f>F15/F6</f>
        <v>#DIV/0!</v>
      </c>
      <c r="F15" s="127">
        <f>'SN5'!H15</f>
        <v>0</v>
      </c>
      <c r="G15" s="135">
        <f>'SN5'!I15</f>
        <v>0</v>
      </c>
      <c r="H15" s="143"/>
      <c r="I15" s="1"/>
      <c r="J15" s="110"/>
      <c r="K15" s="1"/>
      <c r="L15" s="119"/>
      <c r="M15" s="1"/>
    </row>
    <row r="16" spans="1:13" ht="15" customHeight="1" x14ac:dyDescent="0.2">
      <c r="A16" s="300" t="s">
        <v>173</v>
      </c>
      <c r="B16" s="301"/>
      <c r="C16" s="301"/>
      <c r="D16" s="131"/>
      <c r="E16" s="132"/>
      <c r="F16" s="129">
        <f>F6+F8+F9+F10+F11+F12+F13+F14+F15</f>
        <v>0</v>
      </c>
      <c r="G16" s="235"/>
      <c r="H16" s="129">
        <f>H6+H8+H9+H10+H11+H12+H13+H14+H15</f>
        <v>0</v>
      </c>
      <c r="I16" s="235"/>
      <c r="J16" s="129">
        <f>J6+J8+J9+J10+J11+J12+J13+J14+J15</f>
        <v>0</v>
      </c>
      <c r="K16" s="235"/>
      <c r="L16" s="129">
        <f>L6+L8+L9+L10+L11+L12+L13+L14+L15</f>
        <v>0</v>
      </c>
      <c r="M16" s="245"/>
    </row>
    <row r="17" spans="1:13" ht="15" customHeight="1" x14ac:dyDescent="0.2">
      <c r="A17" s="238" t="s">
        <v>239</v>
      </c>
      <c r="B17" s="239"/>
      <c r="C17" s="239"/>
      <c r="D17" s="239"/>
      <c r="E17" s="240"/>
      <c r="F17" s="114">
        <f>(F6*G6)</f>
        <v>0</v>
      </c>
      <c r="G17" s="236"/>
      <c r="H17" s="114">
        <f>(H6*I6)</f>
        <v>0</v>
      </c>
      <c r="I17" s="236"/>
      <c r="J17" s="114">
        <f>(J6*K6)</f>
        <v>0</v>
      </c>
      <c r="K17" s="236"/>
      <c r="L17" s="114">
        <f>(L6*M6)</f>
        <v>0</v>
      </c>
      <c r="M17" s="245"/>
    </row>
    <row r="18" spans="1:13" ht="15" customHeight="1" x14ac:dyDescent="0.2">
      <c r="A18" s="238" t="s">
        <v>241</v>
      </c>
      <c r="B18" s="239"/>
      <c r="C18" s="239"/>
      <c r="D18" s="239"/>
      <c r="E18" s="240"/>
      <c r="F18" s="134">
        <f>'SN5'!H18</f>
        <v>0</v>
      </c>
      <c r="G18" s="236"/>
      <c r="H18" s="142"/>
      <c r="I18" s="236"/>
      <c r="J18" s="142">
        <v>0</v>
      </c>
      <c r="K18" s="236"/>
      <c r="L18" s="142"/>
      <c r="M18" s="245"/>
    </row>
    <row r="19" spans="1:13" ht="15" customHeight="1" x14ac:dyDescent="0.2">
      <c r="A19" s="238" t="s">
        <v>217</v>
      </c>
      <c r="B19" s="239"/>
      <c r="C19" s="239"/>
      <c r="D19" s="239"/>
      <c r="E19" s="239"/>
      <c r="F19" s="125">
        <f>'SN5'!H19</f>
        <v>0</v>
      </c>
      <c r="G19" s="236"/>
      <c r="H19" s="142"/>
      <c r="I19" s="236"/>
      <c r="J19" s="142">
        <v>0</v>
      </c>
      <c r="K19" s="236"/>
      <c r="L19" s="142"/>
      <c r="M19" s="245"/>
    </row>
    <row r="20" spans="1:13" ht="15" customHeight="1" x14ac:dyDescent="0.2">
      <c r="A20" s="238" t="s">
        <v>218</v>
      </c>
      <c r="B20" s="239"/>
      <c r="C20" s="239"/>
      <c r="D20" s="239"/>
      <c r="E20" s="239"/>
      <c r="F20" s="125">
        <f>'SN5'!H20</f>
        <v>0</v>
      </c>
      <c r="G20" s="236"/>
      <c r="H20" s="142"/>
      <c r="I20" s="236"/>
      <c r="J20" s="142">
        <v>0</v>
      </c>
      <c r="K20" s="236"/>
      <c r="L20" s="142"/>
      <c r="M20" s="245"/>
    </row>
    <row r="21" spans="1:13" ht="15" customHeight="1" x14ac:dyDescent="0.2">
      <c r="A21" s="238" t="s">
        <v>232</v>
      </c>
      <c r="B21" s="239"/>
      <c r="C21" s="239"/>
      <c r="D21" s="239"/>
      <c r="E21" s="240"/>
      <c r="F21" s="133">
        <f>'SN5'!H21</f>
        <v>0</v>
      </c>
      <c r="G21" s="236"/>
      <c r="H21" s="115">
        <f>H16+H17+H19+H20+H18</f>
        <v>0</v>
      </c>
      <c r="I21" s="236"/>
      <c r="J21" s="115">
        <f>J16+J17+J19+J20+J18</f>
        <v>0</v>
      </c>
      <c r="K21" s="236"/>
      <c r="L21" s="115">
        <f>L16+L17+L19+L20+L18</f>
        <v>0</v>
      </c>
      <c r="M21" s="245"/>
    </row>
    <row r="22" spans="1:13" ht="15" customHeight="1" x14ac:dyDescent="0.2">
      <c r="A22" s="246" t="s">
        <v>165</v>
      </c>
      <c r="B22" s="247"/>
      <c r="C22" s="250" t="s">
        <v>187</v>
      </c>
      <c r="D22" s="250"/>
      <c r="E22" s="250"/>
      <c r="F22" s="243"/>
      <c r="G22" s="236"/>
      <c r="H22" s="126" t="e">
        <f>H6/'SN2'!I12</f>
        <v>#DIV/0!</v>
      </c>
      <c r="I22" s="236"/>
      <c r="J22" s="126" t="e">
        <f>J6/'SN2'!I12</f>
        <v>#DIV/0!</v>
      </c>
      <c r="K22" s="236"/>
      <c r="L22" s="126" t="e">
        <f>L6/'SN2'!I12</f>
        <v>#DIV/0!</v>
      </c>
      <c r="M22" s="245"/>
    </row>
    <row r="23" spans="1:13" ht="15" customHeight="1" x14ac:dyDescent="0.2">
      <c r="A23" s="248"/>
      <c r="B23" s="249"/>
      <c r="C23" s="250" t="s">
        <v>188</v>
      </c>
      <c r="D23" s="250"/>
      <c r="E23" s="250"/>
      <c r="F23" s="244"/>
      <c r="G23" s="237"/>
      <c r="H23" s="126" t="e">
        <f>H16/'SN2'!I12</f>
        <v>#DIV/0!</v>
      </c>
      <c r="I23" s="237"/>
      <c r="J23" s="126" t="e">
        <f>J16/'SN2'!I12</f>
        <v>#DIV/0!</v>
      </c>
      <c r="K23" s="237"/>
      <c r="L23" s="126" t="e">
        <f>L16/'SN2'!I12</f>
        <v>#DIV/0!</v>
      </c>
      <c r="M23" s="245"/>
    </row>
    <row r="24" spans="1:13" ht="15" customHeight="1" x14ac:dyDescent="0.2">
      <c r="A24" s="238" t="s">
        <v>210</v>
      </c>
      <c r="B24" s="239"/>
      <c r="C24" s="239"/>
      <c r="D24" s="239"/>
      <c r="E24" s="240"/>
      <c r="F24" s="221" t="s">
        <v>160</v>
      </c>
      <c r="G24" s="222"/>
      <c r="H24" s="221" t="s">
        <v>160</v>
      </c>
      <c r="I24" s="222"/>
      <c r="J24" s="221" t="s">
        <v>160</v>
      </c>
      <c r="K24" s="222"/>
      <c r="L24" s="221" t="s">
        <v>160</v>
      </c>
      <c r="M24" s="222"/>
    </row>
    <row r="25" spans="1:13" x14ac:dyDescent="0.2">
      <c r="A25" s="241" t="s">
        <v>211</v>
      </c>
      <c r="B25" s="241"/>
      <c r="C25" s="241"/>
      <c r="D25" s="241"/>
      <c r="E25" s="241"/>
      <c r="F25" s="223" t="s">
        <v>106</v>
      </c>
      <c r="G25" s="224"/>
      <c r="H25" s="223" t="s">
        <v>106</v>
      </c>
      <c r="I25" s="224"/>
      <c r="J25" s="223" t="s">
        <v>106</v>
      </c>
      <c r="K25" s="224"/>
      <c r="L25" s="223" t="s">
        <v>106</v>
      </c>
      <c r="M25" s="224"/>
    </row>
    <row r="26" spans="1:13" ht="48.75" customHeight="1" x14ac:dyDescent="0.2">
      <c r="A26" s="227" t="s">
        <v>212</v>
      </c>
      <c r="B26" s="228"/>
      <c r="C26" s="228"/>
      <c r="D26" s="228"/>
      <c r="E26" s="229"/>
      <c r="F26" s="225"/>
      <c r="G26" s="226"/>
      <c r="H26" s="225"/>
      <c r="I26" s="226"/>
      <c r="J26" s="225"/>
      <c r="K26" s="226"/>
      <c r="L26" s="225"/>
      <c r="M26" s="226"/>
    </row>
    <row r="27" spans="1:13" ht="24" customHeight="1" x14ac:dyDescent="0.2">
      <c r="A27" s="230"/>
      <c r="B27" s="231"/>
      <c r="C27" s="231"/>
      <c r="D27" s="231"/>
      <c r="E27" s="232"/>
      <c r="F27" s="219" t="s">
        <v>159</v>
      </c>
      <c r="G27" s="220"/>
      <c r="H27" s="219" t="s">
        <v>159</v>
      </c>
      <c r="I27" s="220"/>
      <c r="J27" s="219" t="s">
        <v>159</v>
      </c>
      <c r="K27" s="220"/>
      <c r="L27" s="219" t="s">
        <v>159</v>
      </c>
      <c r="M27" s="220"/>
    </row>
  </sheetData>
  <sheetProtection algorithmName="SHA-512" hashValue="B9Lknn6gm0xqo8rfYkntP59s/Dm2SJgN9MmGy7rUwpjU8KQVX1cOXyFfNHiECDS5XOGGWUtLKAwHAwySM8SSvg==" saltValue="Y0cDNyLvzQVnJk9tNRCWsg==" spinCount="100000" sheet="1" objects="1" scenarios="1"/>
  <mergeCells count="60">
    <mergeCell ref="L24:M24"/>
    <mergeCell ref="A25:E25"/>
    <mergeCell ref="F25:G26"/>
    <mergeCell ref="H25:I26"/>
    <mergeCell ref="J25:K26"/>
    <mergeCell ref="L25:M26"/>
    <mergeCell ref="A24:E24"/>
    <mergeCell ref="F24:G24"/>
    <mergeCell ref="H24:I24"/>
    <mergeCell ref="J24:K24"/>
    <mergeCell ref="A26:E27"/>
    <mergeCell ref="F27:G27"/>
    <mergeCell ref="H27:I27"/>
    <mergeCell ref="J27:K27"/>
    <mergeCell ref="L27:M27"/>
    <mergeCell ref="A16:C16"/>
    <mergeCell ref="G16:G23"/>
    <mergeCell ref="I16:I23"/>
    <mergeCell ref="M16:M23"/>
    <mergeCell ref="A17:E17"/>
    <mergeCell ref="A18:E18"/>
    <mergeCell ref="A19:E19"/>
    <mergeCell ref="A20:E20"/>
    <mergeCell ref="A21:E21"/>
    <mergeCell ref="K16:K23"/>
    <mergeCell ref="F22:F23"/>
    <mergeCell ref="A22:B23"/>
    <mergeCell ref="C22:E22"/>
    <mergeCell ref="C23:E23"/>
    <mergeCell ref="B13:C13"/>
    <mergeCell ref="A6:E6"/>
    <mergeCell ref="A7:A15"/>
    <mergeCell ref="F7:G7"/>
    <mergeCell ref="H7:I7"/>
    <mergeCell ref="B9:C9"/>
    <mergeCell ref="B10:C10"/>
    <mergeCell ref="B11:C11"/>
    <mergeCell ref="B12:C12"/>
    <mergeCell ref="B14:C14"/>
    <mergeCell ref="B15:C15"/>
    <mergeCell ref="J7:K7"/>
    <mergeCell ref="L7:M7"/>
    <mergeCell ref="B8:C8"/>
    <mergeCell ref="G8:G9"/>
    <mergeCell ref="I8:I9"/>
    <mergeCell ref="K8:K9"/>
    <mergeCell ref="M8:M9"/>
    <mergeCell ref="M4:M5"/>
    <mergeCell ref="A5:E5"/>
    <mergeCell ref="A1:M1"/>
    <mergeCell ref="A2:E2"/>
    <mergeCell ref="F2:G2"/>
    <mergeCell ref="H2:I2"/>
    <mergeCell ref="J2:K2"/>
    <mergeCell ref="L2:M2"/>
    <mergeCell ref="A3:E3"/>
    <mergeCell ref="A4:E4"/>
    <mergeCell ref="G4:G5"/>
    <mergeCell ref="I4:I5"/>
    <mergeCell ref="K4:K5"/>
  </mergeCells>
  <conditionalFormatting sqref="E8">
    <cfRule type="cellIs" dxfId="44" priority="32" operator="greaterThan">
      <formula>$D$8</formula>
    </cfRule>
  </conditionalFormatting>
  <conditionalFormatting sqref="E9">
    <cfRule type="cellIs" dxfId="43" priority="31" operator="greaterThan">
      <formula>$D$9</formula>
    </cfRule>
  </conditionalFormatting>
  <conditionalFormatting sqref="E10">
    <cfRule type="cellIs" dxfId="42" priority="30" operator="greaterThan">
      <formula>$D$10</formula>
    </cfRule>
  </conditionalFormatting>
  <conditionalFormatting sqref="E11">
    <cfRule type="cellIs" dxfId="41" priority="29" operator="greaterThan">
      <formula>$D$11</formula>
    </cfRule>
  </conditionalFormatting>
  <conditionalFormatting sqref="E12">
    <cfRule type="cellIs" dxfId="40" priority="28" operator="greaterThan">
      <formula>$D$12</formula>
    </cfRule>
  </conditionalFormatting>
  <conditionalFormatting sqref="E13">
    <cfRule type="cellIs" dxfId="39" priority="27" operator="greaterThan">
      <formula>$D$13</formula>
    </cfRule>
  </conditionalFormatting>
  <conditionalFormatting sqref="E14">
    <cfRule type="cellIs" dxfId="38" priority="26" operator="greaterThan">
      <formula>$D$14</formula>
    </cfRule>
  </conditionalFormatting>
  <conditionalFormatting sqref="E15">
    <cfRule type="cellIs" dxfId="37" priority="25" operator="greaterThan">
      <formula>$D$15</formula>
    </cfRule>
  </conditionalFormatting>
  <conditionalFormatting sqref="H8:H15">
    <cfRule type="cellIs" dxfId="36" priority="9" operator="greaterThan">
      <formula>$F$8</formula>
    </cfRule>
  </conditionalFormatting>
  <conditionalFormatting sqref="H16">
    <cfRule type="cellIs" dxfId="35" priority="3" operator="greaterThan">
      <formula>$F$16</formula>
    </cfRule>
  </conditionalFormatting>
  <conditionalFormatting sqref="H21">
    <cfRule type="cellIs" dxfId="34" priority="6" operator="greaterThan">
      <formula>$F$21</formula>
    </cfRule>
  </conditionalFormatting>
  <conditionalFormatting sqref="J8:J9">
    <cfRule type="cellIs" dxfId="31" priority="8" operator="greaterThan">
      <formula>$F$8</formula>
    </cfRule>
  </conditionalFormatting>
  <conditionalFormatting sqref="J16">
    <cfRule type="cellIs" dxfId="30" priority="2" operator="greaterThan">
      <formula>$F$16</formula>
    </cfRule>
  </conditionalFormatting>
  <conditionalFormatting sqref="J21">
    <cfRule type="cellIs" dxfId="29" priority="5" operator="greaterThan">
      <formula>$F$21</formula>
    </cfRule>
  </conditionalFormatting>
  <conditionalFormatting sqref="L8:L9">
    <cfRule type="cellIs" dxfId="26" priority="7" operator="greaterThan">
      <formula>$F$8</formula>
    </cfRule>
  </conditionalFormatting>
  <conditionalFormatting sqref="L16">
    <cfRule type="cellIs" dxfId="25" priority="1" operator="greaterThan">
      <formula>$F$16</formula>
    </cfRule>
  </conditionalFormatting>
  <conditionalFormatting sqref="L21">
    <cfRule type="cellIs" dxfId="24" priority="4" operator="greaterThan">
      <formula>$F$21</formula>
    </cfRule>
  </conditionalFormatting>
  <printOptions horizontalCentered="1"/>
  <pageMargins left="0" right="0" top="0.39370078740157483" bottom="0.39370078740157483" header="0.31496062992125984" footer="0.31496062992125984"/>
  <pageSetup paperSize="9" scale="90" orientation="landscape" horizontalDpi="4294967292" verticalDpi="4294967292" r:id="rId1"/>
  <headerFooter differentOddEven="1" alignWithMargins="0">
    <oddHeader xml:space="preserve">&amp;C </oddHeader>
    <oddFooter>&amp;A</oddFooter>
  </headerFooter>
  <ignoredErrors>
    <ignoredError sqref="E8:E15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5" operator="greaterThan" id="{5CCC415B-3F0F-41DE-A3AF-A17AD7112F1E}">
            <xm:f>'SN4'!$G$9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cellIs" priority="14" operator="greaterThan" id="{F88E0116-FDC3-4328-A42B-50D79C45FA3A}">
            <xm:f>'SN4'!$G$20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cellIs" priority="13" operator="greaterThan" id="{61F10BBE-43F1-4E36-A4F4-F9C29F9DA14C}">
            <xm:f>'SN4'!$G$9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J22</xm:sqref>
        </x14:conditionalFormatting>
        <x14:conditionalFormatting xmlns:xm="http://schemas.microsoft.com/office/excel/2006/main">
          <x14:cfRule type="cellIs" priority="12" operator="greaterThan" id="{6C18E300-0EB2-425B-8B4C-ABC7A19609CF}">
            <xm:f>'SN4'!$G$20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J23</xm:sqref>
        </x14:conditionalFormatting>
        <x14:conditionalFormatting xmlns:xm="http://schemas.microsoft.com/office/excel/2006/main">
          <x14:cfRule type="cellIs" priority="11" operator="greaterThan" id="{C8E81887-4DD7-4899-9EF4-DE0C1AFD7FF9}">
            <xm:f>'SN4'!$G$9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L22</xm:sqref>
        </x14:conditionalFormatting>
        <x14:conditionalFormatting xmlns:xm="http://schemas.microsoft.com/office/excel/2006/main">
          <x14:cfRule type="cellIs" priority="10" operator="greaterThan" id="{7BBC21EB-B6FC-4562-A093-B9E543C855CE}">
            <xm:f>'SN4'!$G$20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L23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61"/>
  <sheetViews>
    <sheetView view="pageBreakPreview" zoomScale="90" zoomScaleNormal="100" zoomScaleSheetLayoutView="90" workbookViewId="0">
      <selection activeCell="G21" sqref="G21"/>
    </sheetView>
  </sheetViews>
  <sheetFormatPr defaultColWidth="9.140625" defaultRowHeight="12.75" x14ac:dyDescent="0.2"/>
  <cols>
    <col min="1" max="1" width="25.140625" style="36" bestFit="1" customWidth="1"/>
    <col min="2" max="2" width="4.5703125" style="36" customWidth="1"/>
    <col min="3" max="12" width="4.7109375" style="36" customWidth="1"/>
    <col min="13" max="16384" width="9.140625" style="36"/>
  </cols>
  <sheetData>
    <row r="1" spans="1:12" ht="18.75" x14ac:dyDescent="0.2">
      <c r="A1" s="302" t="s">
        <v>205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</row>
    <row r="2" spans="1:12" x14ac:dyDescent="0.2">
      <c r="A2" s="75" t="s">
        <v>174</v>
      </c>
      <c r="B2" s="75" t="s">
        <v>157</v>
      </c>
      <c r="C2" s="74"/>
      <c r="D2" s="303" t="s">
        <v>175</v>
      </c>
      <c r="E2" s="303"/>
      <c r="F2" s="303"/>
      <c r="G2" s="303"/>
      <c r="H2" s="303"/>
      <c r="I2" s="303"/>
      <c r="J2" s="303"/>
      <c r="K2" s="304" t="s">
        <v>156</v>
      </c>
      <c r="L2" s="305"/>
    </row>
    <row r="3" spans="1:12" ht="15" customHeight="1" x14ac:dyDescent="0.2">
      <c r="A3" s="72" t="s">
        <v>155</v>
      </c>
      <c r="B3" s="37"/>
      <c r="C3" s="38"/>
      <c r="D3" s="172" t="s">
        <v>154</v>
      </c>
      <c r="E3" s="172"/>
      <c r="F3" s="172"/>
      <c r="G3" s="172"/>
      <c r="H3" s="172"/>
      <c r="I3" s="172"/>
      <c r="J3" s="172"/>
      <c r="K3" s="306"/>
      <c r="L3" s="306"/>
    </row>
    <row r="4" spans="1:12" ht="15" customHeight="1" x14ac:dyDescent="0.2">
      <c r="A4" s="72" t="s">
        <v>153</v>
      </c>
      <c r="B4" s="37"/>
      <c r="C4" s="38"/>
      <c r="D4" s="172" t="s">
        <v>152</v>
      </c>
      <c r="E4" s="172"/>
      <c r="F4" s="172"/>
      <c r="G4" s="172"/>
      <c r="H4" s="172"/>
      <c r="I4" s="172"/>
      <c r="J4" s="172"/>
      <c r="K4" s="306"/>
      <c r="L4" s="306"/>
    </row>
    <row r="5" spans="1:12" ht="15" customHeight="1" x14ac:dyDescent="0.2">
      <c r="A5" s="72" t="s">
        <v>151</v>
      </c>
      <c r="B5" s="37"/>
      <c r="C5" s="38"/>
      <c r="D5" s="172" t="s">
        <v>150</v>
      </c>
      <c r="E5" s="172"/>
      <c r="F5" s="172"/>
      <c r="G5" s="172"/>
      <c r="H5" s="172"/>
      <c r="I5" s="172"/>
      <c r="J5" s="172"/>
      <c r="K5" s="306"/>
      <c r="L5" s="306"/>
    </row>
    <row r="6" spans="1:12" ht="15" customHeight="1" x14ac:dyDescent="0.2">
      <c r="A6" s="72" t="s">
        <v>149</v>
      </c>
      <c r="B6" s="37"/>
      <c r="C6" s="38"/>
      <c r="D6" s="172" t="s">
        <v>148</v>
      </c>
      <c r="E6" s="172"/>
      <c r="F6" s="172"/>
      <c r="G6" s="172"/>
      <c r="H6" s="172"/>
      <c r="I6" s="172"/>
      <c r="J6" s="172"/>
      <c r="K6" s="306"/>
      <c r="L6" s="306"/>
    </row>
    <row r="7" spans="1:12" ht="15" customHeight="1" x14ac:dyDescent="0.2">
      <c r="A7" s="72" t="s">
        <v>147</v>
      </c>
      <c r="B7" s="37"/>
      <c r="C7" s="38"/>
      <c r="D7" s="172" t="s">
        <v>146</v>
      </c>
      <c r="E7" s="172"/>
      <c r="F7" s="172"/>
      <c r="G7" s="172"/>
      <c r="H7" s="172"/>
      <c r="I7" s="172"/>
      <c r="J7" s="172"/>
      <c r="K7" s="306"/>
      <c r="L7" s="306"/>
    </row>
    <row r="8" spans="1:12" ht="15" customHeight="1" thickBot="1" x14ac:dyDescent="0.25">
      <c r="A8" s="38"/>
      <c r="B8" s="38"/>
      <c r="C8" s="38"/>
      <c r="D8" s="307" t="s">
        <v>145</v>
      </c>
      <c r="E8" s="307"/>
      <c r="F8" s="307"/>
      <c r="G8" s="307"/>
      <c r="H8" s="307"/>
      <c r="I8" s="307"/>
      <c r="J8" s="307"/>
      <c r="K8" s="308"/>
      <c r="L8" s="308"/>
    </row>
    <row r="9" spans="1:12" s="39" customFormat="1" ht="19.5" thickBot="1" x14ac:dyDescent="0.3">
      <c r="A9" s="309" t="s">
        <v>206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1"/>
    </row>
    <row r="10" spans="1:12" ht="13.5" thickBot="1" x14ac:dyDescent="0.25">
      <c r="A10" s="312" t="s">
        <v>176</v>
      </c>
      <c r="B10" s="312"/>
      <c r="C10" s="76" t="s">
        <v>60</v>
      </c>
      <c r="D10" s="76" t="s">
        <v>61</v>
      </c>
      <c r="E10" s="76" t="s">
        <v>62</v>
      </c>
      <c r="F10" s="76" t="s">
        <v>63</v>
      </c>
      <c r="G10" s="76" t="s">
        <v>64</v>
      </c>
      <c r="H10" s="76" t="s">
        <v>65</v>
      </c>
      <c r="I10" s="76" t="s">
        <v>66</v>
      </c>
      <c r="J10" s="76" t="s">
        <v>67</v>
      </c>
      <c r="K10" s="76" t="s">
        <v>68</v>
      </c>
      <c r="L10" s="76" t="s">
        <v>69</v>
      </c>
    </row>
    <row r="11" spans="1:12" ht="15" customHeight="1" x14ac:dyDescent="0.2">
      <c r="A11" s="313" t="s">
        <v>224</v>
      </c>
      <c r="B11" s="313"/>
      <c r="C11" s="70"/>
      <c r="D11" s="70"/>
      <c r="E11" s="70"/>
      <c r="F11" s="70"/>
      <c r="G11" s="70"/>
      <c r="H11" s="70"/>
      <c r="I11" s="70"/>
      <c r="J11" s="70"/>
      <c r="K11" s="70"/>
      <c r="L11" s="70"/>
    </row>
    <row r="12" spans="1:12" ht="15" customHeight="1" x14ac:dyDescent="0.2">
      <c r="A12" s="314" t="s">
        <v>144</v>
      </c>
      <c r="B12" s="314"/>
      <c r="C12" s="40"/>
      <c r="D12" s="40"/>
      <c r="E12" s="40"/>
      <c r="F12" s="40"/>
      <c r="G12" s="40"/>
      <c r="H12" s="40"/>
      <c r="I12" s="40"/>
      <c r="J12" s="40"/>
      <c r="K12" s="40"/>
      <c r="L12" s="40"/>
    </row>
    <row r="13" spans="1:12" ht="15" customHeight="1" x14ac:dyDescent="0.2">
      <c r="A13" s="314" t="s">
        <v>30</v>
      </c>
      <c r="B13" s="314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spans="1:12" ht="15" customHeight="1" x14ac:dyDescent="0.2">
      <c r="A14" s="314" t="s">
        <v>31</v>
      </c>
      <c r="B14" s="314"/>
      <c r="C14" s="40"/>
      <c r="D14" s="40"/>
      <c r="E14" s="40"/>
      <c r="F14" s="40"/>
      <c r="G14" s="40"/>
      <c r="H14" s="40"/>
      <c r="I14" s="40"/>
      <c r="J14" s="40"/>
      <c r="K14" s="40"/>
      <c r="L14" s="40"/>
    </row>
    <row r="15" spans="1:12" ht="15" customHeight="1" x14ac:dyDescent="0.2">
      <c r="A15" s="314" t="s">
        <v>32</v>
      </c>
      <c r="B15" s="314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2" ht="15" customHeight="1" x14ac:dyDescent="0.2">
      <c r="A16" s="314" t="s">
        <v>33</v>
      </c>
      <c r="B16" s="314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ht="15" customHeight="1" x14ac:dyDescent="0.2">
      <c r="A17" s="314" t="s">
        <v>71</v>
      </c>
      <c r="B17" s="314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5" customHeight="1" x14ac:dyDescent="0.2">
      <c r="A18" s="314" t="s">
        <v>143</v>
      </c>
      <c r="B18" s="315"/>
      <c r="C18" s="41"/>
      <c r="D18" s="40"/>
      <c r="E18" s="40"/>
      <c r="F18" s="40"/>
      <c r="G18" s="40"/>
      <c r="H18" s="40"/>
      <c r="I18" s="40"/>
      <c r="J18" s="40"/>
      <c r="K18" s="40"/>
      <c r="L18" s="40"/>
    </row>
    <row r="19" spans="1:12" ht="15" customHeight="1" thickBot="1" x14ac:dyDescent="0.25">
      <c r="A19" s="316" t="s">
        <v>142</v>
      </c>
      <c r="B19" s="316"/>
      <c r="C19" s="71"/>
      <c r="D19" s="71"/>
      <c r="E19" s="71"/>
      <c r="F19" s="71"/>
      <c r="G19" s="71"/>
      <c r="H19" s="71"/>
      <c r="I19" s="71"/>
      <c r="J19" s="71"/>
      <c r="K19" s="71"/>
      <c r="L19" s="71"/>
    </row>
    <row r="20" spans="1:12" ht="13.5" thickBot="1" x14ac:dyDescent="0.25">
      <c r="A20" s="312" t="s">
        <v>177</v>
      </c>
      <c r="B20" s="312"/>
      <c r="C20" s="76" t="s">
        <v>60</v>
      </c>
      <c r="D20" s="76" t="s">
        <v>61</v>
      </c>
      <c r="E20" s="76" t="s">
        <v>62</v>
      </c>
      <c r="F20" s="76" t="s">
        <v>63</v>
      </c>
      <c r="G20" s="76" t="s">
        <v>64</v>
      </c>
      <c r="H20" s="76" t="s">
        <v>65</v>
      </c>
      <c r="I20" s="76" t="s">
        <v>66</v>
      </c>
      <c r="J20" s="76" t="s">
        <v>67</v>
      </c>
      <c r="K20" s="76" t="s">
        <v>68</v>
      </c>
      <c r="L20" s="76" t="s">
        <v>69</v>
      </c>
    </row>
    <row r="21" spans="1:12" ht="15" customHeight="1" x14ac:dyDescent="0.2">
      <c r="A21" s="313" t="s">
        <v>34</v>
      </c>
      <c r="B21" s="317"/>
      <c r="C21" s="70"/>
      <c r="D21" s="70"/>
      <c r="E21" s="70"/>
      <c r="F21" s="70"/>
      <c r="G21" s="70"/>
      <c r="H21" s="70"/>
      <c r="I21" s="70"/>
      <c r="J21" s="70"/>
      <c r="K21" s="70"/>
      <c r="L21" s="70"/>
    </row>
    <row r="22" spans="1:12" ht="15" customHeight="1" x14ac:dyDescent="0.2">
      <c r="A22" s="314" t="s">
        <v>35</v>
      </c>
      <c r="B22" s="315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spans="1:12" ht="15" customHeight="1" x14ac:dyDescent="0.2">
      <c r="A23" s="314" t="s">
        <v>36</v>
      </c>
      <c r="B23" s="315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2" ht="15" customHeight="1" x14ac:dyDescent="0.2">
      <c r="A24" s="314" t="s">
        <v>37</v>
      </c>
      <c r="B24" s="315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15" customHeight="1" thickBot="1" x14ac:dyDescent="0.25">
      <c r="A25" s="316" t="s">
        <v>38</v>
      </c>
      <c r="B25" s="316"/>
      <c r="C25" s="71"/>
      <c r="D25" s="71"/>
      <c r="E25" s="71"/>
      <c r="F25" s="71"/>
      <c r="G25" s="71"/>
      <c r="H25" s="71"/>
      <c r="I25" s="71"/>
      <c r="J25" s="71"/>
      <c r="K25" s="71"/>
      <c r="L25" s="71"/>
    </row>
    <row r="26" spans="1:12" ht="13.5" thickBot="1" x14ac:dyDescent="0.25">
      <c r="A26" s="312" t="s">
        <v>178</v>
      </c>
      <c r="B26" s="312"/>
      <c r="C26" s="76" t="s">
        <v>60</v>
      </c>
      <c r="D26" s="76" t="s">
        <v>61</v>
      </c>
      <c r="E26" s="76" t="s">
        <v>62</v>
      </c>
      <c r="F26" s="76" t="s">
        <v>63</v>
      </c>
      <c r="G26" s="76" t="s">
        <v>64</v>
      </c>
      <c r="H26" s="76" t="s">
        <v>65</v>
      </c>
      <c r="I26" s="76" t="s">
        <v>66</v>
      </c>
      <c r="J26" s="76" t="s">
        <v>67</v>
      </c>
      <c r="K26" s="76" t="s">
        <v>68</v>
      </c>
      <c r="L26" s="76" t="s">
        <v>69</v>
      </c>
    </row>
    <row r="27" spans="1:12" ht="15" customHeight="1" x14ac:dyDescent="0.2">
      <c r="A27" s="313" t="s">
        <v>39</v>
      </c>
      <c r="B27" s="313"/>
      <c r="C27" s="70"/>
      <c r="D27" s="70"/>
      <c r="E27" s="70"/>
      <c r="F27" s="70"/>
      <c r="G27" s="70"/>
      <c r="H27" s="70"/>
      <c r="I27" s="70"/>
      <c r="J27" s="70"/>
      <c r="K27" s="70"/>
      <c r="L27" s="70"/>
    </row>
    <row r="28" spans="1:12" ht="15" customHeight="1" x14ac:dyDescent="0.2">
      <c r="A28" s="314" t="s">
        <v>40</v>
      </c>
      <c r="B28" s="314"/>
      <c r="C28" s="40"/>
      <c r="D28" s="40"/>
      <c r="E28" s="40"/>
      <c r="F28" s="40"/>
      <c r="G28" s="40"/>
      <c r="H28" s="40"/>
      <c r="I28" s="40"/>
      <c r="J28" s="40"/>
      <c r="K28" s="40"/>
      <c r="L28" s="40"/>
    </row>
    <row r="29" spans="1:12" ht="15" customHeight="1" x14ac:dyDescent="0.2">
      <c r="A29" s="314" t="s">
        <v>41</v>
      </c>
      <c r="B29" s="314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ht="15" customHeight="1" x14ac:dyDescent="0.2">
      <c r="A30" s="314" t="s">
        <v>42</v>
      </c>
      <c r="B30" s="314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ht="15" customHeight="1" x14ac:dyDescent="0.2">
      <c r="A31" s="314" t="s">
        <v>43</v>
      </c>
      <c r="B31" s="314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1:12" ht="15" customHeight="1" x14ac:dyDescent="0.2">
      <c r="A32" s="314" t="s">
        <v>45</v>
      </c>
      <c r="B32" s="314"/>
      <c r="C32" s="40"/>
      <c r="D32" s="40"/>
      <c r="E32" s="40"/>
      <c r="F32" s="40"/>
      <c r="G32" s="40"/>
      <c r="H32" s="40"/>
      <c r="I32" s="40"/>
      <c r="J32" s="40"/>
      <c r="K32" s="40"/>
      <c r="L32" s="40"/>
    </row>
    <row r="33" spans="1:12" ht="15" customHeight="1" x14ac:dyDescent="0.2">
      <c r="A33" s="314" t="s">
        <v>46</v>
      </c>
      <c r="B33" s="314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12" ht="15" customHeight="1" x14ac:dyDescent="0.2">
      <c r="A34" s="314" t="s">
        <v>47</v>
      </c>
      <c r="B34" s="314"/>
      <c r="C34" s="40"/>
      <c r="D34" s="40"/>
      <c r="E34" s="40"/>
      <c r="F34" s="40"/>
      <c r="G34" s="40"/>
      <c r="H34" s="40"/>
      <c r="I34" s="40"/>
      <c r="J34" s="40"/>
      <c r="K34" s="40"/>
      <c r="L34" s="40"/>
    </row>
    <row r="35" spans="1:12" ht="15" customHeight="1" thickBot="1" x14ac:dyDescent="0.25">
      <c r="A35" s="316" t="s">
        <v>44</v>
      </c>
      <c r="B35" s="316"/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6" spans="1:12" ht="13.5" thickBot="1" x14ac:dyDescent="0.25">
      <c r="A36" s="312" t="s">
        <v>179</v>
      </c>
      <c r="B36" s="312"/>
      <c r="C36" s="76" t="s">
        <v>60</v>
      </c>
      <c r="D36" s="76" t="s">
        <v>61</v>
      </c>
      <c r="E36" s="76" t="s">
        <v>62</v>
      </c>
      <c r="F36" s="76" t="s">
        <v>63</v>
      </c>
      <c r="G36" s="76" t="s">
        <v>64</v>
      </c>
      <c r="H36" s="76" t="s">
        <v>65</v>
      </c>
      <c r="I36" s="76" t="s">
        <v>66</v>
      </c>
      <c r="J36" s="76" t="s">
        <v>67</v>
      </c>
      <c r="K36" s="76" t="s">
        <v>68</v>
      </c>
      <c r="L36" s="76" t="s">
        <v>69</v>
      </c>
    </row>
    <row r="37" spans="1:12" ht="15" customHeight="1" x14ac:dyDescent="0.2">
      <c r="A37" s="313" t="s">
        <v>180</v>
      </c>
      <c r="B37" s="313"/>
      <c r="C37" s="70"/>
      <c r="D37" s="70"/>
      <c r="E37" s="70"/>
      <c r="F37" s="70"/>
      <c r="G37" s="70"/>
      <c r="H37" s="70"/>
      <c r="I37" s="70"/>
      <c r="J37" s="70"/>
      <c r="K37" s="70"/>
      <c r="L37" s="70"/>
    </row>
    <row r="38" spans="1:12" ht="15" customHeight="1" x14ac:dyDescent="0.2">
      <c r="A38" s="314" t="s">
        <v>181</v>
      </c>
      <c r="B38" s="314"/>
      <c r="C38" s="40"/>
      <c r="D38" s="40"/>
      <c r="E38" s="40"/>
      <c r="F38" s="40"/>
      <c r="G38" s="40"/>
      <c r="H38" s="40"/>
      <c r="I38" s="40"/>
      <c r="J38" s="40"/>
      <c r="K38" s="40"/>
      <c r="L38" s="40"/>
    </row>
    <row r="39" spans="1:12" x14ac:dyDescent="0.2">
      <c r="A39" s="314" t="s">
        <v>182</v>
      </c>
      <c r="B39" s="314"/>
      <c r="C39" s="40"/>
      <c r="D39" s="40"/>
      <c r="E39" s="40"/>
      <c r="F39" s="40"/>
      <c r="G39" s="40"/>
      <c r="H39" s="40"/>
      <c r="I39" s="40"/>
      <c r="J39" s="40"/>
      <c r="K39" s="40"/>
      <c r="L39" s="40"/>
    </row>
    <row r="40" spans="1:12" ht="13.5" thickBot="1" x14ac:dyDescent="0.25">
      <c r="A40" s="316" t="s">
        <v>183</v>
      </c>
      <c r="B40" s="316"/>
      <c r="C40" s="71"/>
      <c r="D40" s="71"/>
      <c r="E40" s="71"/>
      <c r="F40" s="71"/>
      <c r="G40" s="71"/>
      <c r="H40" s="71"/>
      <c r="I40" s="71"/>
      <c r="J40" s="71"/>
      <c r="K40" s="71"/>
      <c r="L40" s="71"/>
    </row>
    <row r="41" spans="1:12" ht="13.5" thickBot="1" x14ac:dyDescent="0.25">
      <c r="A41" s="312" t="s">
        <v>184</v>
      </c>
      <c r="B41" s="312"/>
      <c r="C41" s="76" t="s">
        <v>60</v>
      </c>
      <c r="D41" s="76" t="s">
        <v>61</v>
      </c>
      <c r="E41" s="76" t="s">
        <v>62</v>
      </c>
      <c r="F41" s="76" t="s">
        <v>63</v>
      </c>
      <c r="G41" s="76" t="s">
        <v>64</v>
      </c>
      <c r="H41" s="76" t="s">
        <v>65</v>
      </c>
      <c r="I41" s="76" t="s">
        <v>66</v>
      </c>
      <c r="J41" s="76" t="s">
        <v>67</v>
      </c>
      <c r="K41" s="76" t="s">
        <v>68</v>
      </c>
      <c r="L41" s="76" t="s">
        <v>69</v>
      </c>
    </row>
    <row r="42" spans="1:12" x14ac:dyDescent="0.2">
      <c r="A42" s="313" t="s">
        <v>48</v>
      </c>
      <c r="B42" s="313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1:12" x14ac:dyDescent="0.2">
      <c r="A43" s="314" t="s">
        <v>49</v>
      </c>
      <c r="B43" s="314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x14ac:dyDescent="0.2">
      <c r="A44" s="314" t="s">
        <v>50</v>
      </c>
      <c r="B44" s="314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x14ac:dyDescent="0.2">
      <c r="A45" s="314" t="s">
        <v>51</v>
      </c>
      <c r="B45" s="314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x14ac:dyDescent="0.2">
      <c r="A46" s="314" t="s">
        <v>141</v>
      </c>
      <c r="B46" s="314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3.5" thickBot="1" x14ac:dyDescent="0.25">
      <c r="A47" s="316" t="s">
        <v>44</v>
      </c>
      <c r="B47" s="316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1:12" ht="13.5" thickBot="1" x14ac:dyDescent="0.25">
      <c r="A48" s="312" t="s">
        <v>185</v>
      </c>
      <c r="B48" s="312"/>
      <c r="C48" s="76" t="s">
        <v>60</v>
      </c>
      <c r="D48" s="76" t="s">
        <v>61</v>
      </c>
      <c r="E48" s="76" t="s">
        <v>62</v>
      </c>
      <c r="F48" s="76" t="s">
        <v>63</v>
      </c>
      <c r="G48" s="76" t="s">
        <v>64</v>
      </c>
      <c r="H48" s="76" t="s">
        <v>65</v>
      </c>
      <c r="I48" s="76" t="s">
        <v>66</v>
      </c>
      <c r="J48" s="76" t="s">
        <v>67</v>
      </c>
      <c r="K48" s="76" t="s">
        <v>68</v>
      </c>
      <c r="L48" s="76" t="s">
        <v>69</v>
      </c>
    </row>
    <row r="49" spans="1:12" x14ac:dyDescent="0.2">
      <c r="A49" s="313" t="s">
        <v>52</v>
      </c>
      <c r="B49" s="313"/>
      <c r="C49" s="70"/>
      <c r="D49" s="70"/>
      <c r="E49" s="70"/>
      <c r="F49" s="70"/>
      <c r="G49" s="70"/>
      <c r="H49" s="70"/>
      <c r="I49" s="70"/>
      <c r="J49" s="70"/>
      <c r="K49" s="70"/>
      <c r="L49" s="70"/>
    </row>
    <row r="50" spans="1:12" x14ac:dyDescent="0.2">
      <c r="A50" s="314" t="s">
        <v>140</v>
      </c>
      <c r="B50" s="314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1:12" x14ac:dyDescent="0.2">
      <c r="A51" s="314" t="s">
        <v>53</v>
      </c>
      <c r="B51" s="314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x14ac:dyDescent="0.2">
      <c r="A52" s="314" t="s">
        <v>54</v>
      </c>
      <c r="B52" s="314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1:12" x14ac:dyDescent="0.2">
      <c r="A53" s="314" t="s">
        <v>55</v>
      </c>
      <c r="B53" s="314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1:12" ht="13.5" thickBot="1" x14ac:dyDescent="0.25">
      <c r="A54" s="316" t="s">
        <v>44</v>
      </c>
      <c r="B54" s="316"/>
      <c r="C54" s="71"/>
      <c r="D54" s="71"/>
      <c r="E54" s="71"/>
      <c r="F54" s="71"/>
      <c r="G54" s="71"/>
      <c r="H54" s="71"/>
      <c r="I54" s="71"/>
      <c r="J54" s="71"/>
      <c r="K54" s="71"/>
      <c r="L54" s="71"/>
    </row>
    <row r="55" spans="1:12" ht="13.5" thickBot="1" x14ac:dyDescent="0.25">
      <c r="A55" s="318" t="s">
        <v>186</v>
      </c>
      <c r="B55" s="318"/>
      <c r="C55" s="77" t="s">
        <v>60</v>
      </c>
      <c r="D55" s="77" t="s">
        <v>61</v>
      </c>
      <c r="E55" s="77" t="s">
        <v>62</v>
      </c>
      <c r="F55" s="77" t="s">
        <v>63</v>
      </c>
      <c r="G55" s="77" t="s">
        <v>64</v>
      </c>
      <c r="H55" s="77" t="s">
        <v>65</v>
      </c>
      <c r="I55" s="77" t="s">
        <v>66</v>
      </c>
      <c r="J55" s="77" t="s">
        <v>67</v>
      </c>
      <c r="K55" s="77" t="s">
        <v>68</v>
      </c>
      <c r="L55" s="77" t="s">
        <v>69</v>
      </c>
    </row>
    <row r="56" spans="1:12" x14ac:dyDescent="0.2">
      <c r="A56" s="313" t="s">
        <v>56</v>
      </c>
      <c r="B56" s="313"/>
      <c r="C56" s="70"/>
      <c r="D56" s="70"/>
      <c r="E56" s="70"/>
      <c r="F56" s="70"/>
      <c r="G56" s="70"/>
      <c r="H56" s="70"/>
      <c r="I56" s="70"/>
      <c r="J56" s="70"/>
      <c r="K56" s="70"/>
      <c r="L56" s="70"/>
    </row>
    <row r="57" spans="1:12" x14ac:dyDescent="0.2">
      <c r="A57" s="314" t="s">
        <v>57</v>
      </c>
      <c r="B57" s="314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1:12" x14ac:dyDescent="0.2">
      <c r="A58" s="314" t="s">
        <v>58</v>
      </c>
      <c r="B58" s="314"/>
      <c r="C58" s="40"/>
      <c r="D58" s="40"/>
      <c r="E58" s="40"/>
      <c r="F58" s="40"/>
      <c r="G58" s="40"/>
      <c r="H58" s="40"/>
      <c r="I58" s="40"/>
      <c r="J58" s="40"/>
      <c r="K58" s="40"/>
      <c r="L58" s="40"/>
    </row>
    <row r="59" spans="1:12" x14ac:dyDescent="0.2">
      <c r="A59" s="314" t="s">
        <v>59</v>
      </c>
      <c r="B59" s="314"/>
      <c r="C59" s="40"/>
      <c r="D59" s="40"/>
      <c r="E59" s="40"/>
      <c r="F59" s="40"/>
      <c r="G59" s="40"/>
      <c r="H59" s="40"/>
      <c r="I59" s="40"/>
      <c r="J59" s="40"/>
      <c r="K59" s="40"/>
      <c r="L59" s="40"/>
    </row>
    <row r="60" spans="1:12" x14ac:dyDescent="0.2">
      <c r="A60" s="314" t="s">
        <v>139</v>
      </c>
      <c r="B60" s="314"/>
      <c r="C60" s="40"/>
      <c r="D60" s="40"/>
      <c r="E60" s="40"/>
      <c r="F60" s="40"/>
      <c r="G60" s="40"/>
      <c r="H60" s="40"/>
      <c r="I60" s="40"/>
      <c r="J60" s="40"/>
      <c r="K60" s="40"/>
      <c r="L60" s="40"/>
    </row>
    <row r="61" spans="1:12" x14ac:dyDescent="0.2">
      <c r="A61" s="314" t="s">
        <v>44</v>
      </c>
      <c r="B61" s="314"/>
      <c r="C61" s="40"/>
      <c r="D61" s="40"/>
      <c r="E61" s="40"/>
      <c r="F61" s="40"/>
      <c r="G61" s="40"/>
      <c r="H61" s="40"/>
      <c r="I61" s="40"/>
      <c r="J61" s="40"/>
      <c r="K61" s="40"/>
      <c r="L61" s="40"/>
    </row>
  </sheetData>
  <sheetProtection password="EAB7" sheet="1" objects="1" scenarios="1"/>
  <mergeCells count="68">
    <mergeCell ref="A61:B61"/>
    <mergeCell ref="A55:B55"/>
    <mergeCell ref="A56:B56"/>
    <mergeCell ref="A57:B57"/>
    <mergeCell ref="A58:B58"/>
    <mergeCell ref="A59:B59"/>
    <mergeCell ref="A60:B60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20:B20"/>
    <mergeCell ref="A21:B21"/>
    <mergeCell ref="A22:B22"/>
    <mergeCell ref="A23:B23"/>
    <mergeCell ref="A24:B2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D7:J7"/>
    <mergeCell ref="K7:L7"/>
    <mergeCell ref="D8:J8"/>
    <mergeCell ref="K8:L8"/>
    <mergeCell ref="A9:L9"/>
    <mergeCell ref="D4:J4"/>
    <mergeCell ref="K4:L4"/>
    <mergeCell ref="D5:J5"/>
    <mergeCell ref="K5:L5"/>
    <mergeCell ref="D6:J6"/>
    <mergeCell ref="K6:L6"/>
    <mergeCell ref="A1:L1"/>
    <mergeCell ref="D2:J2"/>
    <mergeCell ref="K2:L2"/>
    <mergeCell ref="D3:J3"/>
    <mergeCell ref="K3:L3"/>
  </mergeCells>
  <printOptions horizontalCentered="1" verticalCentered="1"/>
  <pageMargins left="0" right="0" top="0.39370078740157483" bottom="0.39370078740157483" header="0.31496062992125984" footer="0.31496062992125984"/>
  <pageSetup paperSize="9" scale="90" orientation="portrait" horizontalDpi="300" verticalDpi="300" r:id="rId1"/>
  <headerFooter alignWithMargins="0"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68"/>
  <sheetViews>
    <sheetView view="pageBreakPreview" zoomScale="80" zoomScaleNormal="100" zoomScaleSheetLayoutView="80" workbookViewId="0">
      <selection activeCell="A19" sqref="A19"/>
    </sheetView>
  </sheetViews>
  <sheetFormatPr defaultColWidth="9.140625" defaultRowHeight="15.75" x14ac:dyDescent="0.25"/>
  <cols>
    <col min="1" max="1" width="94.28515625" style="42" customWidth="1"/>
    <col min="2" max="16384" width="9.140625" style="42"/>
  </cols>
  <sheetData>
    <row r="1" spans="1:1" ht="18.75" x14ac:dyDescent="0.25">
      <c r="A1" s="44" t="s">
        <v>70</v>
      </c>
    </row>
    <row r="2" spans="1:1" ht="23.25" x14ac:dyDescent="0.25">
      <c r="A2" s="45"/>
    </row>
    <row r="3" spans="1:1" ht="20.100000000000001" customHeight="1" x14ac:dyDescent="0.25">
      <c r="A3" s="46" t="s">
        <v>123</v>
      </c>
    </row>
    <row r="4" spans="1:1" ht="157.5" x14ac:dyDescent="0.25">
      <c r="A4" s="43" t="s">
        <v>120</v>
      </c>
    </row>
    <row r="5" spans="1:1" ht="15" customHeight="1" x14ac:dyDescent="0.25"/>
    <row r="6" spans="1:1" ht="20.100000000000001" customHeight="1" x14ac:dyDescent="0.25">
      <c r="A6" s="46" t="s">
        <v>122</v>
      </c>
    </row>
    <row r="7" spans="1:1" ht="157.5" x14ac:dyDescent="0.25">
      <c r="A7" s="43" t="s">
        <v>120</v>
      </c>
    </row>
    <row r="8" spans="1:1" ht="15" customHeight="1" x14ac:dyDescent="0.25"/>
    <row r="9" spans="1:1" ht="20.100000000000001" customHeight="1" x14ac:dyDescent="0.25">
      <c r="A9" s="46" t="s">
        <v>121</v>
      </c>
    </row>
    <row r="10" spans="1:1" ht="157.5" x14ac:dyDescent="0.25">
      <c r="A10" s="43" t="s">
        <v>120</v>
      </c>
    </row>
    <row r="11" spans="1:1" ht="12.75" customHeight="1" x14ac:dyDescent="0.25"/>
    <row r="12" spans="1:1" ht="15" customHeight="1" x14ac:dyDescent="0.25"/>
    <row r="13" spans="1:1" ht="15" customHeight="1" x14ac:dyDescent="0.25"/>
    <row r="14" spans="1:1" ht="15" customHeight="1" x14ac:dyDescent="0.25"/>
    <row r="15" spans="1:1" ht="15" customHeight="1" x14ac:dyDescent="0.25"/>
    <row r="16" spans="1:1" ht="12.75" customHeight="1" x14ac:dyDescent="0.25"/>
    <row r="17" ht="15" customHeight="1" x14ac:dyDescent="0.25"/>
    <row r="18" ht="18" customHeight="1" x14ac:dyDescent="0.25"/>
    <row r="19" ht="18" customHeight="1" x14ac:dyDescent="0.25"/>
    <row r="20" ht="18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2.75" customHeight="1" x14ac:dyDescent="0.25"/>
    <row r="27" ht="15" customHeight="1" x14ac:dyDescent="0.25"/>
    <row r="28" ht="12.7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ht="12.75" customHeight="1" x14ac:dyDescent="0.25"/>
    <row r="34" ht="15" customHeight="1" x14ac:dyDescent="0.25"/>
    <row r="35" ht="18" customHeight="1" x14ac:dyDescent="0.25"/>
    <row r="36" ht="18" customHeight="1" x14ac:dyDescent="0.25"/>
    <row r="37" ht="18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2.75" customHeight="1" x14ac:dyDescent="0.25"/>
    <row r="44" ht="15" customHeight="1" x14ac:dyDescent="0.25"/>
    <row r="45" ht="12.7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2.7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</sheetData>
  <sheetProtection password="EAB7" sheet="1" objects="1" scenarios="1"/>
  <printOptions horizontalCentered="1"/>
  <pageMargins left="0" right="0" top="0.39370078740157483" bottom="0.39370078740157483" header="0.31496062992125984" footer="0.31496062992125984"/>
  <pageSetup paperSize="9" orientation="portrait" horizontalDpi="300" verticalDpi="300" r:id="rId1"/>
  <headerFooter alignWithMargins="0"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9</vt:i4>
      </vt:variant>
    </vt:vector>
  </HeadingPairs>
  <TitlesOfParts>
    <vt:vector size="20" baseType="lpstr">
      <vt:lpstr>SN1</vt:lpstr>
      <vt:lpstr>SN2</vt:lpstr>
      <vt:lpstr>SN3</vt:lpstr>
      <vt:lpstr>SN4</vt:lpstr>
      <vt:lpstr>SN5</vt:lpstr>
      <vt:lpstr>SN5 bis</vt:lpstr>
      <vt:lpstr>SN6</vt:lpstr>
      <vt:lpstr>SN7</vt:lpstr>
      <vt:lpstr>SN8</vt:lpstr>
      <vt:lpstr>SN9</vt:lpstr>
      <vt:lpstr>Dati</vt:lpstr>
      <vt:lpstr>'SN1'!Area_stampa</vt:lpstr>
      <vt:lpstr>'SN2'!Area_stampa</vt:lpstr>
      <vt:lpstr>'SN3'!Area_stampa</vt:lpstr>
      <vt:lpstr>'SN4'!Area_stampa</vt:lpstr>
      <vt:lpstr>'SN5'!Area_stampa</vt:lpstr>
      <vt:lpstr>'SN5 bis'!Area_stampa</vt:lpstr>
      <vt:lpstr>'SN6'!Area_stampa</vt:lpstr>
      <vt:lpstr>'SN8'!Area_stampa</vt:lpstr>
      <vt:lpstr>'SN9'!Area_stampa</vt:lpstr>
    </vt:vector>
  </TitlesOfParts>
  <Company>finepro s.r.l.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QTE</dc:title>
  <dc:subject>Nuove costruzioni</dc:subject>
  <dc:creator>arch. Angelo Stanisci</dc:creator>
  <cp:lastModifiedBy>Alessandro Rinaldi</cp:lastModifiedBy>
  <cp:revision>1</cp:revision>
  <cp:lastPrinted>2024-01-10T13:50:12Z</cp:lastPrinted>
  <dcterms:created xsi:type="dcterms:W3CDTF">1998-08-24T07:15:11Z</dcterms:created>
  <dcterms:modified xsi:type="dcterms:W3CDTF">2024-03-13T12:09:19Z</dcterms:modified>
</cp:coreProperties>
</file>